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640" firstSheet="1" activeTab="1"/>
  </bookViews>
  <sheets>
    <sheet name="Hoja1" sheetId="6" r:id="rId1"/>
    <sheet name="Julio Septiembre 2019" sheetId="1" r:id="rId2"/>
    <sheet name="2015 2019" sheetId="2" r:id="rId3"/>
    <sheet name="Gráficos" sheetId="3" r:id="rId4"/>
    <sheet name="Gráficos (2)" sheetId="8" r:id="rId5"/>
  </sheets>
  <definedNames>
    <definedName name="_xlnm.Print_Area" localSheetId="4">'Gráficos (2)'!$A$1:$I$33</definedName>
    <definedName name="_xlnm.Print_Area" localSheetId="0">Hoja1!$A$1:$G$34</definedName>
    <definedName name="_xlnm.Print_Titles" localSheetId="3">Gráficos!$1:$6</definedName>
    <definedName name="_xlnm.Print_Titles" localSheetId="4">'Gráficos (2)'!$1:$8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2" l="1"/>
  <c r="F36" i="2"/>
  <c r="F32" i="2"/>
  <c r="F30" i="2"/>
  <c r="F31" i="2"/>
  <c r="F53" i="2"/>
  <c r="F47" i="2"/>
  <c r="F48" i="2"/>
  <c r="F49" i="2"/>
  <c r="B17" i="1"/>
  <c r="F15" i="2"/>
  <c r="F14" i="2"/>
  <c r="F13" i="2"/>
  <c r="C17" i="1" l="1"/>
  <c r="F8" i="1"/>
  <c r="D20" i="1" l="1"/>
  <c r="C18" i="1"/>
  <c r="D18" i="1"/>
  <c r="C19" i="1"/>
  <c r="D19" i="1"/>
  <c r="C20" i="1"/>
  <c r="C21" i="1" s="1"/>
  <c r="D17" i="1"/>
  <c r="C53" i="2"/>
  <c r="D53" i="2"/>
  <c r="C52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D52" i="2"/>
  <c r="E52" i="2"/>
  <c r="C42" i="2"/>
  <c r="D42" i="2"/>
  <c r="E42" i="2"/>
  <c r="F42" i="2"/>
  <c r="C43" i="2"/>
  <c r="D43" i="2"/>
  <c r="E43" i="2"/>
  <c r="F43" i="2"/>
  <c r="C44" i="2"/>
  <c r="D44" i="2"/>
  <c r="E44" i="2"/>
  <c r="C45" i="2"/>
  <c r="D45" i="2"/>
  <c r="E45" i="2"/>
  <c r="C46" i="2"/>
  <c r="D46" i="2"/>
  <c r="E46" i="2"/>
  <c r="D41" i="2"/>
  <c r="E41" i="2"/>
  <c r="F41" i="2"/>
  <c r="C41" i="2"/>
  <c r="F24" i="2"/>
  <c r="D24" i="2"/>
  <c r="E24" i="2"/>
  <c r="D25" i="2"/>
  <c r="E25" i="2"/>
  <c r="F25" i="2"/>
  <c r="D26" i="2"/>
  <c r="E26" i="2"/>
  <c r="F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C25" i="2"/>
  <c r="C26" i="2"/>
  <c r="C27" i="2"/>
  <c r="C28" i="2"/>
  <c r="C29" i="2"/>
  <c r="C30" i="2"/>
  <c r="C31" i="2"/>
  <c r="C32" i="2"/>
  <c r="C33" i="2"/>
  <c r="C34" i="2"/>
  <c r="C35" i="2"/>
  <c r="C24" i="2"/>
  <c r="C36" i="2" s="1"/>
  <c r="C19" i="2"/>
  <c r="D19" i="2"/>
  <c r="E19" i="2"/>
  <c r="E53" i="2" s="1"/>
  <c r="B19" i="2"/>
  <c r="F11" i="1"/>
  <c r="F10" i="1"/>
  <c r="F9" i="1"/>
  <c r="D12" i="1"/>
  <c r="C12" i="1"/>
  <c r="B12" i="1"/>
  <c r="C26" i="1" l="1"/>
  <c r="B18" i="1"/>
  <c r="B26" i="1"/>
  <c r="D26" i="1"/>
  <c r="F28" i="2"/>
  <c r="B19" i="1"/>
  <c r="F46" i="2"/>
  <c r="F29" i="2"/>
  <c r="B20" i="1"/>
  <c r="D21" i="1"/>
  <c r="D36" i="2"/>
  <c r="F45" i="2"/>
  <c r="E36" i="2"/>
  <c r="F44" i="2"/>
  <c r="F12" i="1"/>
  <c r="E26" i="1" l="1"/>
  <c r="F27" i="2"/>
  <c r="B21" i="1"/>
</calcChain>
</file>

<file path=xl/sharedStrings.xml><?xml version="1.0" encoding="utf-8"?>
<sst xmlns="http://schemas.openxmlformats.org/spreadsheetml/2006/main" count="111" uniqueCount="40">
  <si>
    <t>Dirección General de Bienes Nacionales</t>
  </si>
  <si>
    <t>Valores en DOP$</t>
  </si>
  <si>
    <t>Periodo</t>
  </si>
  <si>
    <t>Total</t>
  </si>
  <si>
    <t xml:space="preserve"> </t>
  </si>
  <si>
    <t>Acuerdo INVI - DGBN 10%</t>
  </si>
  <si>
    <t>Total Plan / DGBN</t>
  </si>
  <si>
    <t>Retenciones</t>
  </si>
  <si>
    <t>Total Cuentas del Tesorero</t>
  </si>
  <si>
    <t>Total General</t>
  </si>
  <si>
    <t>Recaudaciones mensuales</t>
  </si>
  <si>
    <t>Tipo de recaudación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</si>
  <si>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</si>
  <si>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</si>
  <si>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</si>
  <si>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</si>
  <si>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</si>
  <si>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</si>
  <si>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</si>
  <si>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</si>
  <si>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</si>
  <si>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</si>
  <si>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</si>
  <si>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</si>
  <si>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Comparativo Análisis Horizontal</t>
  </si>
  <si>
    <t>Comparativo Análisis Vertical</t>
  </si>
  <si>
    <t>2015</t>
  </si>
  <si>
    <t>2016</t>
  </si>
  <si>
    <t>2017</t>
  </si>
  <si>
    <t>2018</t>
  </si>
  <si>
    <t>2019</t>
  </si>
  <si>
    <t>jun-20</t>
  </si>
  <si>
    <t>Columna1</t>
  </si>
  <si>
    <t>Estadísticas Institucionales</t>
  </si>
  <si>
    <t>Tercer Trimestre 2019 (Julio - Septiembre)</t>
  </si>
  <si>
    <t>jul-19</t>
  </si>
  <si>
    <t>ago-19</t>
  </si>
  <si>
    <t>sep-19</t>
  </si>
  <si>
    <t>Periodo 2015 a Septiembre 2019</t>
  </si>
  <si>
    <t>Recaudaciones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</si>
</sst>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2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17" fontId="3" fillId="0" borderId="0" xfId="0" applyNumberFormat="1" applyFont="1"/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0" fillId="0" borderId="0" xfId="1" applyNumberFormat="1" applyFont="1"/>
    <xf numFmtId="4" fontId="0" fillId="0" borderId="0" xfId="0" applyNumberFormat="1"/>
    <xf numFmtId="40" fontId="0" fillId="0" borderId="0" xfId="0" applyNumberFormat="1"/>
    <xf numFmtId="0" fontId="5" fillId="0" borderId="0" xfId="0" applyFont="1"/>
    <xf numFmtId="4" fontId="5" fillId="0" borderId="0" xfId="0" applyNumberFormat="1" applyFont="1"/>
    <xf numFmtId="40" fontId="5" fillId="0" borderId="0" xfId="0" applyNumberFormat="1" applyFont="1"/>
    <xf numFmtId="0" fontId="3" fillId="0" borderId="0" xfId="1" applyNumberFormat="1" applyFont="1" applyAlignment="1">
      <alignment horizontal="center" vertical="center"/>
    </xf>
    <xf numFmtId="0" fontId="6" fillId="2" borderId="1" xfId="3" applyFont="1"/>
    <xf numFmtId="0" fontId="7" fillId="2" borderId="1" xfId="3" applyFont="1"/>
    <xf numFmtId="9" fontId="0" fillId="0" borderId="0" xfId="2" applyFont="1"/>
    <xf numFmtId="10" fontId="5" fillId="0" borderId="0" xfId="2" applyNumberFormat="1" applyFont="1"/>
    <xf numFmtId="10" fontId="0" fillId="0" borderId="0" xfId="2" applyNumberFormat="1" applyFont="1"/>
    <xf numFmtId="0" fontId="8" fillId="0" borderId="0" xfId="0" applyFont="1"/>
    <xf numFmtId="10" fontId="4" fillId="0" borderId="0" xfId="2" applyNumberFormat="1" applyFont="1"/>
    <xf numFmtId="0" fontId="10" fillId="0" borderId="0" xfId="0" applyFont="1" applyAlignment="1">
      <alignment horizontal="center"/>
    </xf>
  </cellXfs>
  <cellStyles count="4">
    <cellStyle name="Celda de comprobación" xfId="3" builtinId="23"/>
    <cellStyle name="Millares" xfId="1" builtinId="3"/>
    <cellStyle name="Normal" xfId="0" builtinId="0"/>
    <cellStyle name="Porcentaje" xfId="2" builtinId="5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165" formatCode="#,##0.00_);[Red]\(#,##0.00\)"/>
    </dxf>
    <dxf>
      <numFmt numFmtId="165" formatCode="#,##0.00_);[Red]\(#,##0.00\)"/>
    </dxf>
    <dxf>
      <numFmt numFmtId="165" formatCode="#,##0.00_);[Red]\(#,##0.00\)"/>
    </dxf>
    <dxf>
      <numFmt numFmtId="165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Dirección General de Bienes Nacionales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Recaudaciones mensuales periodo 2015- Septiembre 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 2019'!$A$6</c:f>
              <c:strCache>
                <c:ptCount val="1"/>
                <c:pt idx="0">
                  <c:v>Periodo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A25-47EE-AD81-85FA2F664FF1}"/>
            </c:ext>
          </c:extLst>
        </c:ser>
        <c:ser>
          <c:idx val="1"/>
          <c:order val="1"/>
          <c:tx>
            <c:strRef>
              <c:f>'2015 2019'!$A$7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2019'!$B$7:$F$7</c:f>
              <c:numCache>
                <c:formatCode>#,##0.00</c:formatCode>
                <c:ptCount val="5"/>
                <c:pt idx="0">
                  <c:v>5769158.0499999998</c:v>
                </c:pt>
                <c:pt idx="1">
                  <c:v>7975832.7199999997</c:v>
                </c:pt>
                <c:pt idx="2">
                  <c:v>9911528.0500000007</c:v>
                </c:pt>
                <c:pt idx="3">
                  <c:v>6920698.79</c:v>
                </c:pt>
                <c:pt idx="4">
                  <c:v>16813694.879999999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9A25-47EE-AD81-85FA2F664FF1}"/>
            </c:ext>
          </c:extLst>
        </c:ser>
        <c:ser>
          <c:idx val="2"/>
          <c:order val="2"/>
          <c:tx>
            <c:strRef>
              <c:f>'2015 2019'!$A$8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2019'!$B$8:$F$8</c:f>
              <c:numCache>
                <c:formatCode>#,##0.00</c:formatCode>
                <c:ptCount val="5"/>
                <c:pt idx="0">
                  <c:v>5146521.95</c:v>
                </c:pt>
                <c:pt idx="1">
                  <c:v>3226534.2</c:v>
                </c:pt>
                <c:pt idx="2">
                  <c:v>2854606.02</c:v>
                </c:pt>
                <c:pt idx="3">
                  <c:v>2256259.66</c:v>
                </c:pt>
                <c:pt idx="4">
                  <c:v>1990371.77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A25-47EE-AD81-85FA2F664FF1}"/>
            </c:ext>
          </c:extLst>
        </c:ser>
        <c:ser>
          <c:idx val="3"/>
          <c:order val="3"/>
          <c:tx>
            <c:strRef>
              <c:f>'2015 2019'!$A$9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2019'!$B$9:$F$9</c:f>
              <c:numCache>
                <c:formatCode>#,##0.00</c:formatCode>
                <c:ptCount val="5"/>
                <c:pt idx="0">
                  <c:v>3700937.22</c:v>
                </c:pt>
                <c:pt idx="1">
                  <c:v>4386215.0599999996</c:v>
                </c:pt>
                <c:pt idx="2">
                  <c:v>2761598.56</c:v>
                </c:pt>
                <c:pt idx="3">
                  <c:v>8685459.1400000006</c:v>
                </c:pt>
                <c:pt idx="4">
                  <c:v>3430242.05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9A25-47EE-AD81-85FA2F664FF1}"/>
            </c:ext>
          </c:extLst>
        </c:ser>
        <c:ser>
          <c:idx val="4"/>
          <c:order val="4"/>
          <c:tx>
            <c:strRef>
              <c:f>'2015 2019'!$A$10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2019'!$B$10:$F$10</c:f>
              <c:numCache>
                <c:formatCode>#,##0.00</c:formatCode>
                <c:ptCount val="5"/>
                <c:pt idx="0">
                  <c:v>21591185.260000002</c:v>
                </c:pt>
                <c:pt idx="1">
                  <c:v>5268324.42</c:v>
                </c:pt>
                <c:pt idx="2">
                  <c:v>1917262.12</c:v>
                </c:pt>
                <c:pt idx="3">
                  <c:v>1651615.23</c:v>
                </c:pt>
                <c:pt idx="4">
                  <c:v>4656318.03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A25-47EE-AD81-85FA2F664FF1}"/>
            </c:ext>
          </c:extLst>
        </c:ser>
        <c:ser>
          <c:idx val="5"/>
          <c:order val="5"/>
          <c:tx>
            <c:strRef>
              <c:f>'2015 2019'!$A$11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2019'!$B$11:$F$11</c:f>
              <c:numCache>
                <c:formatCode>#,##0.00</c:formatCode>
                <c:ptCount val="5"/>
                <c:pt idx="0">
                  <c:v>4216715.58</c:v>
                </c:pt>
                <c:pt idx="1">
                  <c:v>21595281.960000001</c:v>
                </c:pt>
                <c:pt idx="2">
                  <c:v>10151670.1</c:v>
                </c:pt>
                <c:pt idx="3">
                  <c:v>11069717.970000001</c:v>
                </c:pt>
                <c:pt idx="4">
                  <c:v>3742861.97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9A25-47EE-AD81-85FA2F664FF1}"/>
            </c:ext>
          </c:extLst>
        </c:ser>
        <c:ser>
          <c:idx val="6"/>
          <c:order val="6"/>
          <c:tx>
            <c:strRef>
              <c:f>'2015 2019'!$A$12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2019'!$B$12:$F$12</c:f>
              <c:numCache>
                <c:formatCode>#,##0.00</c:formatCode>
                <c:ptCount val="5"/>
                <c:pt idx="0">
                  <c:v>3622773.94</c:v>
                </c:pt>
                <c:pt idx="1">
                  <c:v>9436494.6999999993</c:v>
                </c:pt>
                <c:pt idx="2">
                  <c:v>11743663.93</c:v>
                </c:pt>
                <c:pt idx="3">
                  <c:v>16862465.079999998</c:v>
                </c:pt>
                <c:pt idx="4">
                  <c:v>18642539.5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A25-47EE-AD81-85FA2F664FF1}"/>
            </c:ext>
          </c:extLst>
        </c:ser>
        <c:ser>
          <c:idx val="7"/>
          <c:order val="7"/>
          <c:tx>
            <c:strRef>
              <c:f>'2015 2019'!$A$13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2019'!$B$13:$F$13</c:f>
              <c:numCache>
                <c:formatCode>#,##0.00</c:formatCode>
                <c:ptCount val="5"/>
                <c:pt idx="0">
                  <c:v>3356482.77</c:v>
                </c:pt>
                <c:pt idx="1">
                  <c:v>4693297.75</c:v>
                </c:pt>
                <c:pt idx="2">
                  <c:v>3078568.08</c:v>
                </c:pt>
                <c:pt idx="3">
                  <c:v>3840782.22</c:v>
                </c:pt>
                <c:pt idx="4">
                  <c:v>7594637.0899999999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9A25-47EE-AD81-85FA2F664FF1}"/>
            </c:ext>
          </c:extLst>
        </c:ser>
        <c:ser>
          <c:idx val="8"/>
          <c:order val="8"/>
          <c:tx>
            <c:strRef>
              <c:f>'2015 2019'!$A$14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2019'!$B$14:$F$14</c:f>
              <c:numCache>
                <c:formatCode>#,##0.00</c:formatCode>
                <c:ptCount val="5"/>
                <c:pt idx="0">
                  <c:v>4016422.73</c:v>
                </c:pt>
                <c:pt idx="1">
                  <c:v>3608596.43</c:v>
                </c:pt>
                <c:pt idx="2">
                  <c:v>24077058.059999999</c:v>
                </c:pt>
                <c:pt idx="3">
                  <c:v>2584791.2200000002</c:v>
                </c:pt>
                <c:pt idx="4">
                  <c:v>2756192.71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9A25-47EE-AD81-85FA2F664FF1}"/>
            </c:ext>
          </c:extLst>
        </c:ser>
        <c:ser>
          <c:idx val="9"/>
          <c:order val="9"/>
          <c:tx>
            <c:strRef>
              <c:f>'2015 2019'!$A$15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2019'!$B$15:$F$15</c:f>
              <c:numCache>
                <c:formatCode>#,##0.00</c:formatCode>
                <c:ptCount val="5"/>
                <c:pt idx="0">
                  <c:v>2339374.2200000002</c:v>
                </c:pt>
                <c:pt idx="1">
                  <c:v>7547193.7800000003</c:v>
                </c:pt>
                <c:pt idx="2">
                  <c:v>1740249.37</c:v>
                </c:pt>
                <c:pt idx="3">
                  <c:v>15722952.67</c:v>
                </c:pt>
                <c:pt idx="4">
                  <c:v>2071432.9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9A25-47EE-AD81-85FA2F664FF1}"/>
            </c:ext>
          </c:extLst>
        </c:ser>
        <c:ser>
          <c:idx val="10"/>
          <c:order val="10"/>
          <c:tx>
            <c:strRef>
              <c:f>'2015 2019'!$A$16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2019'!$B$16:$F$16</c:f>
              <c:numCache>
                <c:formatCode>#,##0.00</c:formatCode>
                <c:ptCount val="5"/>
                <c:pt idx="0">
                  <c:v>3300981.62</c:v>
                </c:pt>
                <c:pt idx="1">
                  <c:v>4280840.08</c:v>
                </c:pt>
                <c:pt idx="2">
                  <c:v>3214802.28</c:v>
                </c:pt>
                <c:pt idx="3">
                  <c:v>3808801.62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9A25-47EE-AD81-85FA2F664FF1}"/>
            </c:ext>
          </c:extLst>
        </c:ser>
        <c:ser>
          <c:idx val="11"/>
          <c:order val="11"/>
          <c:tx>
            <c:strRef>
              <c:f>'2015 2019'!$A$17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2019'!$B$17:$F$17</c:f>
              <c:numCache>
                <c:formatCode>#,##0.00</c:formatCode>
                <c:ptCount val="5"/>
                <c:pt idx="0">
                  <c:v>4513486.58</c:v>
                </c:pt>
                <c:pt idx="1">
                  <c:v>12929020.43</c:v>
                </c:pt>
                <c:pt idx="2">
                  <c:v>3906654.92</c:v>
                </c:pt>
                <c:pt idx="3">
                  <c:v>3479723.28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9A25-47EE-AD81-85FA2F664FF1}"/>
            </c:ext>
          </c:extLst>
        </c:ser>
        <c:ser>
          <c:idx val="12"/>
          <c:order val="12"/>
          <c:tx>
            <c:strRef>
              <c:f>'2015 2019'!$A$18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2019'!$B$6:$F$6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2019'!$B$18:$F$18</c:f>
              <c:numCache>
                <c:formatCode>#,##0.00</c:formatCode>
                <c:ptCount val="5"/>
                <c:pt idx="0">
                  <c:v>6863056.3099999996</c:v>
                </c:pt>
                <c:pt idx="1">
                  <c:v>7812279.79</c:v>
                </c:pt>
                <c:pt idx="2">
                  <c:v>8974822.9299999997</c:v>
                </c:pt>
                <c:pt idx="3">
                  <c:v>7862387.9699999997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9A25-47EE-AD81-85FA2F664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355200"/>
        <c:axId val="284230400"/>
      </c:barChart>
      <c:catAx>
        <c:axId val="28435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2087197415368658"/>
              <c:y val="0.867763033131513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30400"/>
        <c:crosses val="autoZero"/>
        <c:auto val="1"/>
        <c:lblAlgn val="ctr"/>
        <c:lblOffset val="100"/>
        <c:noMultiLvlLbl val="0"/>
      </c:catAx>
      <c:valAx>
        <c:axId val="28423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Montos recaudaciones </a:t>
                </a:r>
              </a:p>
            </c:rich>
          </c:tx>
          <c:layout>
            <c:manualLayout>
              <c:xMode val="edge"/>
              <c:yMode val="edge"/>
              <c:x val="8.0706181203805769E-3"/>
              <c:y val="0.332059394774763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3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Dirección General de Bienes Nacionales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Recaudaciones mensuales periodo 2015- Septiembre</a:t>
            </a:r>
            <a:r>
              <a:rPr lang="es-ES" baseline="0"/>
              <a:t> </a:t>
            </a:r>
            <a:r>
              <a:rPr lang="es-ES"/>
              <a:t>2019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Comparativo Análisis Horizontal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 2019'!$A$23</c:f>
              <c:strCache>
                <c:ptCount val="1"/>
                <c:pt idx="0">
                  <c:v>Periodo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2019'!$B$23:$F$23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D3-4985-8D85-D5BDC3C7812A}"/>
            </c:ext>
          </c:extLst>
        </c:ser>
        <c:ser>
          <c:idx val="1"/>
          <c:order val="1"/>
          <c:tx>
            <c:strRef>
              <c:f>'2015 2019'!$A$24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2019'!$B$24:$F$24</c:f>
              <c:numCache>
                <c:formatCode>#,##0.00_);[Red]\(#,##0.00\)</c:formatCode>
                <c:ptCount val="5"/>
                <c:pt idx="1">
                  <c:v>2206674.67</c:v>
                </c:pt>
                <c:pt idx="2">
                  <c:v>1935695.330000001</c:v>
                </c:pt>
                <c:pt idx="3">
                  <c:v>-2990829.2600000007</c:v>
                </c:pt>
                <c:pt idx="4">
                  <c:v>9892996.0899999999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D3-4985-8D85-D5BDC3C7812A}"/>
            </c:ext>
          </c:extLst>
        </c:ser>
        <c:ser>
          <c:idx val="2"/>
          <c:order val="2"/>
          <c:tx>
            <c:strRef>
              <c:f>'2015 2019'!$A$25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2019'!$B$25:$F$25</c:f>
              <c:numCache>
                <c:formatCode>#,##0.00_);[Red]\(#,##0.00\)</c:formatCode>
                <c:ptCount val="5"/>
                <c:pt idx="1">
                  <c:v>-1919987.75</c:v>
                </c:pt>
                <c:pt idx="2">
                  <c:v>-371928.18000000017</c:v>
                </c:pt>
                <c:pt idx="3">
                  <c:v>-598346.35999999987</c:v>
                </c:pt>
                <c:pt idx="4">
                  <c:v>-265887.89000000013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D3-4985-8D85-D5BDC3C7812A}"/>
            </c:ext>
          </c:extLst>
        </c:ser>
        <c:ser>
          <c:idx val="3"/>
          <c:order val="3"/>
          <c:tx>
            <c:strRef>
              <c:f>'2015 2019'!$A$26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2019'!$B$26:$F$26</c:f>
              <c:numCache>
                <c:formatCode>#,##0.00_);[Red]\(#,##0.00\)</c:formatCode>
                <c:ptCount val="5"/>
                <c:pt idx="1">
                  <c:v>685277.83999999939</c:v>
                </c:pt>
                <c:pt idx="2">
                  <c:v>-1624616.4999999995</c:v>
                </c:pt>
                <c:pt idx="3">
                  <c:v>5923860.5800000001</c:v>
                </c:pt>
                <c:pt idx="4">
                  <c:v>-5255217.0900000008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D3-4985-8D85-D5BDC3C7812A}"/>
            </c:ext>
          </c:extLst>
        </c:ser>
        <c:ser>
          <c:idx val="4"/>
          <c:order val="4"/>
          <c:tx>
            <c:strRef>
              <c:f>'2015 2019'!$A$27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2019'!$B$27:$F$27</c:f>
              <c:numCache>
                <c:formatCode>#,##0.00_);[Red]\(#,##0.00\)</c:formatCode>
                <c:ptCount val="5"/>
                <c:pt idx="1">
                  <c:v>-16322860.840000002</c:v>
                </c:pt>
                <c:pt idx="2">
                  <c:v>-3351062.3</c:v>
                </c:pt>
                <c:pt idx="3">
                  <c:v>-265646.89000000013</c:v>
                </c:pt>
                <c:pt idx="4">
                  <c:v>3004702.8000000003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D3-4985-8D85-D5BDC3C7812A}"/>
            </c:ext>
          </c:extLst>
        </c:ser>
        <c:ser>
          <c:idx val="5"/>
          <c:order val="5"/>
          <c:tx>
            <c:strRef>
              <c:f>'2015 2019'!$A$28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2019'!$B$28:$F$28</c:f>
              <c:numCache>
                <c:formatCode>#,##0.00_);[Red]\(#,##0.00\)</c:formatCode>
                <c:ptCount val="5"/>
                <c:pt idx="1">
                  <c:v>17378566.380000003</c:v>
                </c:pt>
                <c:pt idx="2">
                  <c:v>-11443611.860000001</c:v>
                </c:pt>
                <c:pt idx="3">
                  <c:v>918047.87000000104</c:v>
                </c:pt>
                <c:pt idx="4">
                  <c:v>-7326856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D3-4985-8D85-D5BDC3C7812A}"/>
            </c:ext>
          </c:extLst>
        </c:ser>
        <c:ser>
          <c:idx val="6"/>
          <c:order val="6"/>
          <c:tx>
            <c:strRef>
              <c:f>'2015 2019'!$A$29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2019'!$B$29:$F$29</c:f>
              <c:numCache>
                <c:formatCode>#,##0.00_);[Red]\(#,##0.00\)</c:formatCode>
                <c:ptCount val="5"/>
                <c:pt idx="1">
                  <c:v>5813720.7599999998</c:v>
                </c:pt>
                <c:pt idx="2">
                  <c:v>2307169.2300000004</c:v>
                </c:pt>
                <c:pt idx="3">
                  <c:v>5118801.1499999985</c:v>
                </c:pt>
                <c:pt idx="4">
                  <c:v>1780074.4200000018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6D3-4985-8D85-D5BDC3C7812A}"/>
            </c:ext>
          </c:extLst>
        </c:ser>
        <c:ser>
          <c:idx val="7"/>
          <c:order val="7"/>
          <c:tx>
            <c:strRef>
              <c:f>'2015 2019'!$A$30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2019'!$B$30:$F$30</c:f>
              <c:numCache>
                <c:formatCode>#,##0.00_);[Red]\(#,##0.00\)</c:formatCode>
                <c:ptCount val="5"/>
                <c:pt idx="1">
                  <c:v>1336814.98</c:v>
                </c:pt>
                <c:pt idx="2">
                  <c:v>-1614729.67</c:v>
                </c:pt>
                <c:pt idx="3">
                  <c:v>762214.14000000013</c:v>
                </c:pt>
                <c:pt idx="4">
                  <c:v>3753854.8699999996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6D3-4985-8D85-D5BDC3C7812A}"/>
            </c:ext>
          </c:extLst>
        </c:ser>
        <c:ser>
          <c:idx val="8"/>
          <c:order val="8"/>
          <c:tx>
            <c:strRef>
              <c:f>'2015 2019'!$A$31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2019'!$B$31:$F$31</c:f>
              <c:numCache>
                <c:formatCode>#,##0.00_);[Red]\(#,##0.00\)</c:formatCode>
                <c:ptCount val="5"/>
                <c:pt idx="1">
                  <c:v>-407826.29999999981</c:v>
                </c:pt>
                <c:pt idx="2">
                  <c:v>20468461.629999999</c:v>
                </c:pt>
                <c:pt idx="3">
                  <c:v>-21492266.84</c:v>
                </c:pt>
                <c:pt idx="4">
                  <c:v>171401.48999999976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6D3-4985-8D85-D5BDC3C7812A}"/>
            </c:ext>
          </c:extLst>
        </c:ser>
        <c:ser>
          <c:idx val="9"/>
          <c:order val="9"/>
          <c:tx>
            <c:strRef>
              <c:f>'2015 2019'!$A$32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2019'!$B$32:$F$32</c:f>
              <c:numCache>
                <c:formatCode>#,##0.00_);[Red]\(#,##0.00\)</c:formatCode>
                <c:ptCount val="5"/>
                <c:pt idx="1">
                  <c:v>5207819.5600000005</c:v>
                </c:pt>
                <c:pt idx="2">
                  <c:v>-5806944.4100000001</c:v>
                </c:pt>
                <c:pt idx="3">
                  <c:v>13982703.300000001</c:v>
                </c:pt>
                <c:pt idx="4">
                  <c:v>-13651519.77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6D3-4985-8D85-D5BDC3C7812A}"/>
            </c:ext>
          </c:extLst>
        </c:ser>
        <c:ser>
          <c:idx val="10"/>
          <c:order val="10"/>
          <c:tx>
            <c:strRef>
              <c:f>'2015 2019'!$A$33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2019'!$B$33:$F$33</c:f>
              <c:numCache>
                <c:formatCode>#,##0.00_);[Red]\(#,##0.00\)</c:formatCode>
                <c:ptCount val="5"/>
                <c:pt idx="1">
                  <c:v>979858.46</c:v>
                </c:pt>
                <c:pt idx="2">
                  <c:v>-1066037.8000000003</c:v>
                </c:pt>
                <c:pt idx="3">
                  <c:v>593999.34000000032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D3-4985-8D85-D5BDC3C7812A}"/>
            </c:ext>
          </c:extLst>
        </c:ser>
        <c:ser>
          <c:idx val="11"/>
          <c:order val="11"/>
          <c:tx>
            <c:strRef>
              <c:f>'2015 2019'!$A$34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2019'!$B$34:$F$34</c:f>
              <c:numCache>
                <c:formatCode>#,##0.00_);[Red]\(#,##0.00\)</c:formatCode>
                <c:ptCount val="5"/>
                <c:pt idx="1">
                  <c:v>8415533.8499999996</c:v>
                </c:pt>
                <c:pt idx="2">
                  <c:v>-9022365.5099999998</c:v>
                </c:pt>
                <c:pt idx="3">
                  <c:v>-426931.64000000013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6D3-4985-8D85-D5BDC3C7812A}"/>
            </c:ext>
          </c:extLst>
        </c:ser>
        <c:ser>
          <c:idx val="12"/>
          <c:order val="12"/>
          <c:tx>
            <c:strRef>
              <c:f>'2015 2019'!$A$35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'2015 2019'!$B$23:$F$23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strCache>
            </c:strRef>
          </c:cat>
          <c:val>
            <c:numRef>
              <c:f>'2015 2019'!$B$35:$F$35</c:f>
              <c:numCache>
                <c:formatCode>#,##0.00_);[Red]\(#,##0.00\)</c:formatCode>
                <c:ptCount val="5"/>
                <c:pt idx="1">
                  <c:v>949223.48000000045</c:v>
                </c:pt>
                <c:pt idx="2">
                  <c:v>1162543.1399999997</c:v>
                </c:pt>
                <c:pt idx="3">
                  <c:v>-1112434.96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6D3-4985-8D85-D5BDC3C78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845568"/>
        <c:axId val="284847488"/>
      </c:barChart>
      <c:catAx>
        <c:axId val="284845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847488"/>
        <c:crosses val="autoZero"/>
        <c:auto val="1"/>
        <c:lblAlgn val="ctr"/>
        <c:lblOffset val="100"/>
        <c:noMultiLvlLbl val="0"/>
      </c:catAx>
      <c:valAx>
        <c:axId val="2848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Montos  recaudaciones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84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Dirección General de Bienes Nacionales</a:t>
            </a:r>
            <a:endParaRPr lang="es-ES" sz="1050" b="1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effectLst/>
              </a:rPr>
              <a:t>Recaudaciones anuales periodo 2015- Septiembre 2019</a:t>
            </a:r>
            <a:endParaRPr lang="es-ES" sz="1050" b="1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718492625009519"/>
          <c:y val="0.25083333333333335"/>
          <c:w val="0.6900261548876091"/>
          <c:h val="0.54359580052493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 2019'!$B$6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2019'!$B$19</c:f>
              <c:numCache>
                <c:formatCode>#,##0.00</c:formatCode>
                <c:ptCount val="1"/>
                <c:pt idx="0">
                  <c:v>68437096.229999989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7A-4638-BA43-50F4EAF49603}"/>
            </c:ext>
          </c:extLst>
        </c:ser>
        <c:ser>
          <c:idx val="1"/>
          <c:order val="1"/>
          <c:tx>
            <c:strRef>
              <c:f>'2015 2019'!$C$6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2019'!$C$19</c:f>
              <c:numCache>
                <c:formatCode>#,##0.00</c:formatCode>
                <c:ptCount val="1"/>
                <c:pt idx="0">
                  <c:v>92759911.320000008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7A-4638-BA43-50F4EAF49603}"/>
            </c:ext>
          </c:extLst>
        </c:ser>
        <c:ser>
          <c:idx val="2"/>
          <c:order val="2"/>
          <c:tx>
            <c:strRef>
              <c:f>'2015 2019'!$D$6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2019'!$D$19</c:f>
              <c:numCache>
                <c:formatCode>#,##0.00</c:formatCode>
                <c:ptCount val="1"/>
                <c:pt idx="0">
                  <c:v>84332484.420000017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7A-4638-BA43-50F4EAF49603}"/>
            </c:ext>
          </c:extLst>
        </c:ser>
        <c:ser>
          <c:idx val="3"/>
          <c:order val="3"/>
          <c:tx>
            <c:strRef>
              <c:f>'2015 2019'!$E$6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740942383095233E-2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7A-4638-BA43-50F4EAF49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2019'!$E$19</c:f>
              <c:numCache>
                <c:formatCode>#,##0.00</c:formatCode>
                <c:ptCount val="1"/>
                <c:pt idx="0">
                  <c:v>84745654.849999994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7A-4638-BA43-50F4EAF49603}"/>
            </c:ext>
          </c:extLst>
        </c:ser>
        <c:ser>
          <c:idx val="4"/>
          <c:order val="4"/>
          <c:tx>
            <c:strRef>
              <c:f>'2015 2019'!$F$6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'2015 2019'!$A$19</c:f>
              <c:strCache>
                <c:ptCount val="1"/>
                <c:pt idx="0">
                  <c:v>Total General</c:v>
                </c:pt>
              </c:strCache>
            </c:strRef>
          </c:cat>
          <c:val>
            <c:numRef>
              <c:f>'2015 2019'!$F$19</c:f>
              <c:numCache>
                <c:formatCode>#,##0.00</c:formatCode>
                <c:ptCount val="1"/>
                <c:pt idx="0">
                  <c:v>61698290.900000006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7A-4638-BA43-50F4EAF49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378432"/>
        <c:axId val="283380352"/>
      </c:barChart>
      <c:catAx>
        <c:axId val="28337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3380352"/>
        <c:crosses val="autoZero"/>
        <c:auto val="1"/>
        <c:lblAlgn val="ctr"/>
        <c:lblOffset val="100"/>
        <c:noMultiLvlLbl val="0"/>
      </c:catAx>
      <c:valAx>
        <c:axId val="283380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Valores en DOP$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337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361950</xdr:colOff>
      <xdr:row>5</xdr:row>
      <xdr:rowOff>57150</xdr:rowOff>
    </xdr:to>
    <xdr:pic>
      <xdr:nvPicPr>
        <xdr:cNvPr id="2" name="Imagen 1" descr="Resultado de imagen para bienes nacionales">
          <a:extLst>
            <a:ext uri="{FF2B5EF4-FFF2-40B4-BE49-F238E27FC236}">
              <a16:creationId xmlns="" xmlns:a16="http://schemas.microsoft.com/office/drawing/2014/main" id="{B605AA2E-FACD-4CF8-AAF8-2101FCAA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111578</xdr:rowOff>
    </xdr:from>
    <xdr:to>
      <xdr:col>12</xdr:col>
      <xdr:colOff>297656</xdr:colOff>
      <xdr:row>32</xdr:row>
      <xdr:rowOff>105456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D4B2D6F1-B80A-4D30-A290-FB6A97572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59531</xdr:colOff>
      <xdr:row>34</xdr:row>
      <xdr:rowOff>119063</xdr:rowOff>
    </xdr:from>
    <xdr:to>
      <xdr:col>12</xdr:col>
      <xdr:colOff>357187</xdr:colOff>
      <xdr:row>59</xdr:row>
      <xdr:rowOff>112941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462A8838-922A-4AD0-BD11-B2BECC94D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354541</xdr:colOff>
      <xdr:row>6</xdr:row>
      <xdr:rowOff>99483</xdr:rowOff>
    </xdr:from>
    <xdr:to>
      <xdr:col>8</xdr:col>
      <xdr:colOff>698500</xdr:colOff>
      <xdr:row>26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2BD2157D-6DCA-4FA8-B0F2-A75CDBB61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A7:F12" totalsRowShown="0" headerRowDxfId="38" dataDxfId="37" dataCellStyle="Millares">
  <autoFilter ref="A7:F12"/>
  <tableColumns count="6">
    <tableColumn id="1" name="Tipo de recaudación" dataDxfId="36"/>
    <tableColumn id="2" name="jul-19" dataDxfId="35" dataCellStyle="Millares"/>
    <tableColumn id="3" name="ago-19" dataDxfId="34" dataCellStyle="Millares"/>
    <tableColumn id="4" name="sep-19" dataDxfId="33" dataCellStyle="Millares"/>
    <tableColumn id="5" name="Columna1" dataDxfId="32" dataCellStyle="Millares"/>
    <tableColumn id="6" name="Total" dataDxfId="31" dataCellStyle="Millares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5" name="Tabla46" displayName="Tabla46" ref="A16:E21" totalsRowShown="0" headerRowDxfId="30" dataDxfId="29" dataCellStyle="Millares">
  <autoFilter ref="A16:E21"/>
  <tableColumns count="5">
    <tableColumn id="1" name="Tipo de recaudación" dataDxfId="28"/>
    <tableColumn id="2" name="jul-19" dataDxfId="27" dataCellStyle="Millares"/>
    <tableColumn id="3" name="ago-19" dataDxfId="26" dataCellStyle="Millares"/>
    <tableColumn id="4" name="sep-19" dataDxfId="25" dataCellStyle="Millares"/>
    <tableColumn id="5" name="jun-20" dataDxfId="24" dataCellStyle="Millare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6" name="Tabla467" displayName="Tabla467" ref="A25:E26" totalsRowShown="0" headerRowDxfId="23" dataDxfId="22" dataCellStyle="Millares">
  <autoFilter ref="A25:E26"/>
  <tableColumns count="5">
    <tableColumn id="1" name="Tipo de recaudación" dataDxfId="21"/>
    <tableColumn id="2" name="jul-19" dataDxfId="20" dataCellStyle="Porcentaje"/>
    <tableColumn id="3" name="ago-19" dataDxfId="19" dataCellStyle="Porcentaje"/>
    <tableColumn id="4" name="sep-19" dataDxfId="18" dataCellStyle="Porcentaje"/>
    <tableColumn id="5" name="Total" dataDxfId="17" dataCellStyle="Porcentaje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1" name="Tabla1" displayName="Tabla1" ref="A6:F19" totalsRowShown="0" headerRowDxfId="16" headerRowCellStyle="Millares">
  <autoFilter ref="A6:F19"/>
  <tableColumns count="6">
    <tableColumn id="1" name="Periodo"/>
    <tableColumn id="2" name="2015" dataDxfId="15"/>
    <tableColumn id="3" name="2016" dataDxfId="14"/>
    <tableColumn id="4" name="2017" dataDxfId="13"/>
    <tableColumn id="5" name="2018" dataDxfId="12"/>
    <tableColumn id="6" name="2019" dataDxfId="11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2" name="Tabla2" displayName="Tabla2" ref="A23:F36" totalsRowShown="0" headerRowDxfId="10" headerRowCellStyle="Millares">
  <autoFilter ref="A23:F36"/>
  <tableColumns count="6">
    <tableColumn id="1" name="Periodo"/>
    <tableColumn id="2" name="2015"/>
    <tableColumn id="3" name="2016" dataDxfId="9"/>
    <tableColumn id="4" name="2017" dataDxfId="8"/>
    <tableColumn id="5" name="2018" dataDxfId="7"/>
    <tableColumn id="6" name="2019" dataDxfId="6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3" name="Tabla3" displayName="Tabla3" ref="A40:F53" totalsRowShown="0" headerRowDxfId="5" dataDxfId="4" headerRowCellStyle="Millares" dataCellStyle="Porcentaje">
  <autoFilter ref="A40:F53"/>
  <tableColumns count="6">
    <tableColumn id="1" name="Periodo"/>
    <tableColumn id="2" name="2015"/>
    <tableColumn id="3" name="2016" dataDxfId="3" dataCellStyle="Porcentaje">
      <calculatedColumnFormula>+(C7/B7)-1</calculatedColumnFormula>
    </tableColumn>
    <tableColumn id="4" name="2017" dataDxfId="2" dataCellStyle="Porcentaje">
      <calculatedColumnFormula>+(D7/C7)-1</calculatedColumnFormula>
    </tableColumn>
    <tableColumn id="5" name="2018" dataDxfId="1" dataCellStyle="Porcentaje">
      <calculatedColumnFormula>+(E7/D7)-1</calculatedColumnFormula>
    </tableColumn>
    <tableColumn id="6" name="2019" dataDxfId="0" dataCellStyle="Porcentaj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G20"/>
  <sheetViews>
    <sheetView view="pageBreakPreview" zoomScale="60" zoomScaleNormal="100" workbookViewId="0">
      <selection activeCell="A20" sqref="A20:G20"/>
    </sheetView>
  </sheetViews>
  <sheetFormatPr baseColWidth="10" defaultRowHeight="14.4" x14ac:dyDescent="0.3"/>
  <cols>
    <col min="7" max="7" width="19.109375" customWidth="1"/>
  </cols>
  <sheetData>
    <row r="18" spans="1:7" ht="25.8" x14ac:dyDescent="0.5">
      <c r="A18" s="21" t="s">
        <v>0</v>
      </c>
      <c r="B18" s="21"/>
      <c r="C18" s="21"/>
      <c r="D18" s="21"/>
      <c r="E18" s="21"/>
      <c r="F18" s="21"/>
      <c r="G18" s="21"/>
    </row>
    <row r="19" spans="1:7" ht="25.8" x14ac:dyDescent="0.5">
      <c r="A19" s="21" t="s">
        <v>33</v>
      </c>
      <c r="B19" s="21"/>
      <c r="C19" s="21"/>
      <c r="D19" s="21"/>
      <c r="E19" s="21"/>
      <c r="F19" s="21"/>
      <c r="G19" s="21"/>
    </row>
    <row r="20" spans="1:7" ht="25.8" x14ac:dyDescent="0.5">
      <c r="A20" s="21" t="s">
        <v>34</v>
      </c>
      <c r="B20" s="21"/>
      <c r="C20" s="21"/>
      <c r="D20" s="21"/>
      <c r="E20" s="21"/>
      <c r="F20" s="21"/>
      <c r="G20" s="21"/>
    </row>
  </sheetData>
  <mergeCells count="3">
    <mergeCell ref="A18:G18"/>
    <mergeCell ref="A19:G19"/>
    <mergeCell ref="A20:G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B12" sqref="B12"/>
    </sheetView>
  </sheetViews>
  <sheetFormatPr baseColWidth="10" defaultRowHeight="14.4" x14ac:dyDescent="0.3"/>
  <cols>
    <col min="1" max="1" width="37.6640625" customWidth="1"/>
    <col min="2" max="2" width="14.88671875" bestFit="1" customWidth="1"/>
    <col min="3" max="4" width="14.109375" bestFit="1" customWidth="1"/>
    <col min="5" max="5" width="14.109375" hidden="1" customWidth="1"/>
    <col min="6" max="6" width="16.109375" customWidth="1"/>
  </cols>
  <sheetData>
    <row r="1" spans="1:6" ht="18" x14ac:dyDescent="0.35">
      <c r="A1" s="19" t="s">
        <v>0</v>
      </c>
    </row>
    <row r="2" spans="1:6" ht="18" x14ac:dyDescent="0.35">
      <c r="A2" s="19" t="s">
        <v>34</v>
      </c>
    </row>
    <row r="3" spans="1:6" ht="18" x14ac:dyDescent="0.35">
      <c r="A3" s="19" t="s">
        <v>10</v>
      </c>
    </row>
    <row r="4" spans="1:6" ht="18" x14ac:dyDescent="0.35">
      <c r="A4" s="19" t="s">
        <v>1</v>
      </c>
    </row>
    <row r="5" spans="1:6" x14ac:dyDescent="0.3">
      <c r="A5" s="2" t="s">
        <v>4</v>
      </c>
    </row>
    <row r="6" spans="1:6" x14ac:dyDescent="0.3">
      <c r="A6" t="s">
        <v>4</v>
      </c>
    </row>
    <row r="7" spans="1:6" s="6" customFormat="1" ht="19.5" customHeight="1" x14ac:dyDescent="0.3">
      <c r="A7" s="5" t="s">
        <v>11</v>
      </c>
      <c r="B7" s="5" t="s">
        <v>35</v>
      </c>
      <c r="C7" s="5" t="s">
        <v>36</v>
      </c>
      <c r="D7" s="5" t="s">
        <v>37</v>
      </c>
      <c r="E7" s="5" t="s">
        <v>32</v>
      </c>
      <c r="F7" s="5" t="s">
        <v>3</v>
      </c>
    </row>
    <row r="8" spans="1:6" ht="19.5" customHeight="1" x14ac:dyDescent="0.3">
      <c r="A8" s="2" t="s">
        <v>5</v>
      </c>
      <c r="B8" s="1">
        <v>97194.62</v>
      </c>
      <c r="C8" s="1">
        <v>64029.52</v>
      </c>
      <c r="D8" s="1">
        <v>103663.74</v>
      </c>
      <c r="E8" s="1"/>
      <c r="F8" s="1">
        <f>SUM(B8:D8)</f>
        <v>264887.88</v>
      </c>
    </row>
    <row r="9" spans="1:6" ht="19.5" customHeight="1" x14ac:dyDescent="0.3">
      <c r="A9" s="4" t="s">
        <v>6</v>
      </c>
      <c r="B9" s="1">
        <v>1489718.45</v>
      </c>
      <c r="C9" s="1">
        <v>1047777.35</v>
      </c>
      <c r="D9" s="1">
        <v>931540.91</v>
      </c>
      <c r="E9" s="1"/>
      <c r="F9" s="1">
        <f>SUM(B9:D9)</f>
        <v>3469036.71</v>
      </c>
    </row>
    <row r="10" spans="1:6" ht="19.5" customHeight="1" x14ac:dyDescent="0.3">
      <c r="A10" s="2" t="s">
        <v>7</v>
      </c>
      <c r="B10" s="1">
        <v>1465215.8</v>
      </c>
      <c r="C10" s="1">
        <v>339670.88</v>
      </c>
      <c r="D10" s="1">
        <v>85970.78</v>
      </c>
      <c r="E10" s="1"/>
      <c r="F10" s="1">
        <f>SUM(B10:D10)</f>
        <v>1890857.4600000002</v>
      </c>
    </row>
    <row r="11" spans="1:6" ht="19.5" customHeight="1" x14ac:dyDescent="0.3">
      <c r="A11" s="4" t="s">
        <v>8</v>
      </c>
      <c r="B11" s="1">
        <v>4542508.22</v>
      </c>
      <c r="C11" s="1">
        <v>1304714.96</v>
      </c>
      <c r="D11" s="1">
        <v>950257.47</v>
      </c>
      <c r="E11" s="1"/>
      <c r="F11" s="1">
        <f>SUM(B11:D11)</f>
        <v>6797480.6499999994</v>
      </c>
    </row>
    <row r="12" spans="1:6" s="2" customFormat="1" ht="19.5" customHeight="1" x14ac:dyDescent="0.3">
      <c r="A12" s="2" t="s">
        <v>9</v>
      </c>
      <c r="B12" s="3">
        <f>SUM(B8:B11)</f>
        <v>7594637.0899999999</v>
      </c>
      <c r="C12" s="3">
        <f t="shared" ref="C12:D12" si="0">SUM(C8:C11)</f>
        <v>2756192.71</v>
      </c>
      <c r="D12" s="3">
        <f t="shared" si="0"/>
        <v>2071432.9</v>
      </c>
      <c r="E12" s="1"/>
      <c r="F12" s="3">
        <f>SUM(F8:F11)</f>
        <v>12422262.699999999</v>
      </c>
    </row>
    <row r="13" spans="1:6" ht="19.5" customHeight="1" x14ac:dyDescent="0.3">
      <c r="A13" t="s">
        <v>4</v>
      </c>
      <c r="B13" s="1"/>
      <c r="C13" s="1"/>
      <c r="D13" s="1"/>
      <c r="E13" s="1"/>
    </row>
    <row r="14" spans="1:6" ht="19.5" customHeight="1" thickBot="1" x14ac:dyDescent="0.35">
      <c r="B14" s="1"/>
      <c r="C14" s="1"/>
      <c r="D14" s="1"/>
      <c r="E14" s="1"/>
    </row>
    <row r="15" spans="1:6" ht="19.5" customHeight="1" thickTop="1" thickBot="1" x14ac:dyDescent="0.4">
      <c r="A15" s="15" t="s">
        <v>24</v>
      </c>
      <c r="B15" s="1"/>
      <c r="C15" s="1"/>
      <c r="D15" s="1"/>
      <c r="E15" s="1"/>
    </row>
    <row r="16" spans="1:6" ht="19.5" customHeight="1" thickTop="1" x14ac:dyDescent="0.3">
      <c r="A16" s="5" t="s">
        <v>11</v>
      </c>
      <c r="B16" s="5" t="s">
        <v>35</v>
      </c>
      <c r="C16" s="5" t="s">
        <v>36</v>
      </c>
      <c r="D16" s="5" t="s">
        <v>37</v>
      </c>
      <c r="E16" t="s">
        <v>31</v>
      </c>
    </row>
    <row r="17" spans="1:5" ht="19.5" customHeight="1" x14ac:dyDescent="0.3">
      <c r="A17" s="2" t="s">
        <v>5</v>
      </c>
      <c r="B17" s="1">
        <f>+B8-'2015 2019'!F9</f>
        <v>-3333047.4299999997</v>
      </c>
      <c r="C17" s="1">
        <f>+C8-B8</f>
        <v>-33165.1</v>
      </c>
      <c r="D17" s="1">
        <f>+D8-C8</f>
        <v>39634.220000000008</v>
      </c>
    </row>
    <row r="18" spans="1:5" ht="19.5" customHeight="1" x14ac:dyDescent="0.3">
      <c r="A18" s="4" t="s">
        <v>6</v>
      </c>
      <c r="B18" s="1">
        <f>+B9-'2015 2019'!F10</f>
        <v>-3166599.58</v>
      </c>
      <c r="C18" s="1">
        <f t="shared" ref="C18:D18" si="1">+C9-B9</f>
        <v>-441941.1</v>
      </c>
      <c r="D18" s="1">
        <f t="shared" si="1"/>
        <v>-116236.43999999994</v>
      </c>
    </row>
    <row r="19" spans="1:5" ht="19.5" customHeight="1" x14ac:dyDescent="0.3">
      <c r="A19" s="2" t="s">
        <v>7</v>
      </c>
      <c r="B19" s="1">
        <f>+B10-'2015 2019'!F11</f>
        <v>-2277646.17</v>
      </c>
      <c r="C19" s="1">
        <f t="shared" ref="C19:D19" si="2">+C10-B10</f>
        <v>-1125544.92</v>
      </c>
      <c r="D19" s="1">
        <f t="shared" si="2"/>
        <v>-253700.1</v>
      </c>
    </row>
    <row r="20" spans="1:5" ht="19.5" customHeight="1" x14ac:dyDescent="0.3">
      <c r="A20" s="4" t="s">
        <v>8</v>
      </c>
      <c r="B20" s="1">
        <f>+B11-'2015 2019'!F12</f>
        <v>-14100031.280000001</v>
      </c>
      <c r="C20" s="1">
        <f t="shared" ref="C20" si="3">+C11-B11</f>
        <v>-3237793.26</v>
      </c>
      <c r="D20" s="1">
        <f>+D11-C11</f>
        <v>-354457.49</v>
      </c>
    </row>
    <row r="21" spans="1:5" ht="19.5" customHeight="1" x14ac:dyDescent="0.3">
      <c r="A21" s="2" t="s">
        <v>9</v>
      </c>
      <c r="B21" s="3">
        <f>SUM(B17:B20)</f>
        <v>-22877324.460000001</v>
      </c>
      <c r="C21" s="3">
        <f t="shared" ref="C21" si="4">SUM(C17:C20)</f>
        <v>-4838444.38</v>
      </c>
      <c r="D21" s="3">
        <f t="shared" ref="D21" si="5">SUM(D17:D20)</f>
        <v>-684759.80999999994</v>
      </c>
    </row>
    <row r="22" spans="1:5" ht="19.5" customHeight="1" x14ac:dyDescent="0.3"/>
    <row r="23" spans="1:5" ht="19.5" customHeight="1" thickBot="1" x14ac:dyDescent="0.35"/>
    <row r="24" spans="1:5" ht="19.5" customHeight="1" thickTop="1" thickBot="1" x14ac:dyDescent="0.4">
      <c r="A24" s="15" t="s">
        <v>25</v>
      </c>
    </row>
    <row r="25" spans="1:5" ht="19.5" customHeight="1" thickTop="1" x14ac:dyDescent="0.3">
      <c r="A25" s="5" t="s">
        <v>11</v>
      </c>
      <c r="B25" s="5" t="s">
        <v>35</v>
      </c>
      <c r="C25" s="5" t="s">
        <v>36</v>
      </c>
      <c r="D25" s="5" t="s">
        <v>37</v>
      </c>
      <c r="E25" s="6" t="s">
        <v>3</v>
      </c>
    </row>
    <row r="26" spans="1:5" ht="24" customHeight="1" x14ac:dyDescent="0.3">
      <c r="A26" s="2" t="s">
        <v>9</v>
      </c>
      <c r="B26" s="20">
        <f>+(B12/'2015 2019'!F9)-1</f>
        <v>1.21402366926264</v>
      </c>
      <c r="C26" s="20">
        <f>+(C12/B12)-1</f>
        <v>-0.63708697633108358</v>
      </c>
      <c r="D26" s="20">
        <f>+(D12/C12)-1</f>
        <v>-0.2484440973650206</v>
      </c>
      <c r="E26" s="16">
        <f>SUM(B26:D26)</f>
        <v>0.32849259556653587</v>
      </c>
    </row>
  </sheetData>
  <phoneticPr fontId="9" type="noConversion"/>
  <conditionalFormatting sqref="B17:D2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{8CCA08E1-94C2-475A-8927-EB2D85EA058E}</x14:id>
        </ext>
      </extLst>
    </cfRule>
  </conditionalFormatting>
  <conditionalFormatting sqref="F8:F12 B8:D1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{6BB3191D-694A-436B-9975-02B7FEB24FD5}</x14:id>
        </ext>
      </extLst>
    </cfRule>
  </conditionalFormatting>
  <conditionalFormatting sqref="B26:E26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{61872889-3E38-4523-8A92-4C257AF2EFC3}</x14:id>
        </ext>
      </extLst>
    </cfRule>
  </conditionalFormatting>
  <conditionalFormatting sqref="B2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{0E593A75-8896-4852-B802-0E5AD6458338}</x14:id>
        </ext>
      </extLst>
    </cfRule>
  </conditionalFormatting>
  <conditionalFormatting sqref="C26:D2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{A105E477-25B8-440E-9B11-4AF17B99A51A}</x14:id>
        </ext>
      </extLst>
    </cfRule>
  </conditionalFormatting>
  <conditionalFormatting sqref="D26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{3AFE1110-AB1F-4301-A69C-35DE36D01CEC}</x14:id>
        </ext>
      </extLst>
    </cfRule>
  </conditionalFormatting>
  <pageMargins left="0.7" right="0.7" top="0.75" bottom="0.75" header="0.3" footer="0.3"/>
  <pageSetup scale="91" orientation="portrait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CA08E1-94C2-475A-8927-EB2D85EA05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B17:D21</xm:sqref>
        </x14:conditionalFormatting>
        <x14:conditionalFormatting xmlns:xm="http://schemas.microsoft.com/office/excel/2006/main">
          <x14:cfRule type="dataBar" id="{6BB3191D-694A-436B-9975-02B7FEB24F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F8:F12 B8:D12</xm:sqref>
        </x14:conditionalFormatting>
        <x14:conditionalFormatting xmlns:xm="http://schemas.microsoft.com/office/excel/2006/main">
          <x14:cfRule type="dataBar" id="{61872889-3E38-4523-8A92-4C257AF2EF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B26:E26</xm:sqref>
        </x14:conditionalFormatting>
        <x14:conditionalFormatting xmlns:xm="http://schemas.microsoft.com/office/excel/2006/main">
          <x14:cfRule type="dataBar" id="{0E593A75-8896-4852-B802-0E5AD64583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B26</xm:sqref>
        </x14:conditionalFormatting>
        <x14:conditionalFormatting xmlns:xm="http://schemas.microsoft.com/office/excel/2006/main">
          <x14:cfRule type="dataBar" id="{A105E477-25B8-440E-9B11-4AF17B99A5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C26:D26</xm:sqref>
        </x14:conditionalFormatting>
        <x14:conditionalFormatting xmlns:xm="http://schemas.microsoft.com/office/excel/2006/main">
          <x14:cfRule type="dataBar" id="{3AFE1110-AB1F-4301-A69C-35DE36D01C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workbookViewId="0">
      <selection activeCell="F15" sqref="F15"/>
    </sheetView>
  </sheetViews>
  <sheetFormatPr baseColWidth="10" defaultRowHeight="14.4" x14ac:dyDescent="0.3"/>
  <cols>
    <col min="1" max="1" width="36.88671875" bestFit="1" customWidth="1"/>
    <col min="2" max="6" width="14.109375" bestFit="1" customWidth="1"/>
  </cols>
  <sheetData>
    <row r="1" spans="1:6" ht="18" x14ac:dyDescent="0.35">
      <c r="A1" s="19" t="s">
        <v>0</v>
      </c>
    </row>
    <row r="2" spans="1:6" ht="18" x14ac:dyDescent="0.35">
      <c r="A2" s="19" t="s">
        <v>38</v>
      </c>
    </row>
    <row r="3" spans="1:6" ht="18" x14ac:dyDescent="0.35">
      <c r="A3" s="19" t="s">
        <v>10</v>
      </c>
    </row>
    <row r="4" spans="1:6" ht="18" x14ac:dyDescent="0.35">
      <c r="A4" s="19" t="s">
        <v>1</v>
      </c>
    </row>
    <row r="5" spans="1:6" x14ac:dyDescent="0.3">
      <c r="A5" s="2" t="s">
        <v>4</v>
      </c>
    </row>
    <row r="6" spans="1:6" x14ac:dyDescent="0.3">
      <c r="A6" s="6" t="s">
        <v>2</v>
      </c>
      <c r="B6" s="13" t="s">
        <v>26</v>
      </c>
      <c r="C6" s="13" t="s">
        <v>27</v>
      </c>
      <c r="D6" s="13" t="s">
        <v>28</v>
      </c>
      <c r="E6" s="13" t="s">
        <v>29</v>
      </c>
      <c r="F6" s="6" t="s">
        <v>30</v>
      </c>
    </row>
    <row r="7" spans="1:6" x14ac:dyDescent="0.3">
      <c r="A7" t="s">
        <v>12</v>
      </c>
      <c r="B7" s="7">
        <v>5769158.0499999998</v>
      </c>
      <c r="C7" s="7">
        <v>7975832.7199999997</v>
      </c>
      <c r="D7" s="7">
        <v>9911528.0500000007</v>
      </c>
      <c r="E7" s="7">
        <v>6920698.79</v>
      </c>
      <c r="F7" s="8">
        <v>16813694.879999999</v>
      </c>
    </row>
    <row r="8" spans="1:6" x14ac:dyDescent="0.3">
      <c r="A8" t="s">
        <v>13</v>
      </c>
      <c r="B8" s="7">
        <v>5146521.95</v>
      </c>
      <c r="C8" s="7">
        <v>3226534.2</v>
      </c>
      <c r="D8" s="7">
        <v>2854606.02</v>
      </c>
      <c r="E8" s="7">
        <v>2256259.66</v>
      </c>
      <c r="F8" s="8">
        <v>1990371.77</v>
      </c>
    </row>
    <row r="9" spans="1:6" x14ac:dyDescent="0.3">
      <c r="A9" t="s">
        <v>14</v>
      </c>
      <c r="B9" s="7">
        <v>3700937.22</v>
      </c>
      <c r="C9" s="7">
        <v>4386215.0599999996</v>
      </c>
      <c r="D9" s="7">
        <v>2761598.56</v>
      </c>
      <c r="E9" s="7">
        <v>8685459.1400000006</v>
      </c>
      <c r="F9" s="8">
        <v>3430242.05</v>
      </c>
    </row>
    <row r="10" spans="1:6" x14ac:dyDescent="0.3">
      <c r="A10" t="s">
        <v>15</v>
      </c>
      <c r="B10" s="8">
        <v>21591185.260000002</v>
      </c>
      <c r="C10" s="8">
        <v>5268324.42</v>
      </c>
      <c r="D10" s="8">
        <v>1917262.12</v>
      </c>
      <c r="E10" s="8">
        <v>1651615.23</v>
      </c>
      <c r="F10" s="8">
        <v>4656318.03</v>
      </c>
    </row>
    <row r="11" spans="1:6" x14ac:dyDescent="0.3">
      <c r="A11" t="s">
        <v>16</v>
      </c>
      <c r="B11" s="8">
        <v>4216715.58</v>
      </c>
      <c r="C11" s="8">
        <v>21595281.960000001</v>
      </c>
      <c r="D11" s="8">
        <v>10151670.1</v>
      </c>
      <c r="E11" s="8">
        <v>11069717.970000001</v>
      </c>
      <c r="F11" s="8">
        <v>3742861.97</v>
      </c>
    </row>
    <row r="12" spans="1:6" x14ac:dyDescent="0.3">
      <c r="A12" t="s">
        <v>17</v>
      </c>
      <c r="B12" s="8">
        <v>3622773.94</v>
      </c>
      <c r="C12" s="8">
        <v>9436494.6999999993</v>
      </c>
      <c r="D12" s="8">
        <v>11743663.93</v>
      </c>
      <c r="E12" s="8">
        <v>16862465.079999998</v>
      </c>
      <c r="F12" s="8">
        <v>18642539.5</v>
      </c>
    </row>
    <row r="13" spans="1:6" x14ac:dyDescent="0.3">
      <c r="A13" t="s">
        <v>18</v>
      </c>
      <c r="B13" s="8">
        <v>3356482.77</v>
      </c>
      <c r="C13" s="8">
        <v>4693297.75</v>
      </c>
      <c r="D13" s="8">
        <v>3078568.08</v>
      </c>
      <c r="E13" s="8">
        <v>3840782.22</v>
      </c>
      <c r="F13" s="8">
        <f>+'Julio Septiembre 2019'!B12</f>
        <v>7594637.0899999999</v>
      </c>
    </row>
    <row r="14" spans="1:6" x14ac:dyDescent="0.3">
      <c r="A14" t="s">
        <v>19</v>
      </c>
      <c r="B14" s="8">
        <v>4016422.73</v>
      </c>
      <c r="C14" s="8">
        <v>3608596.43</v>
      </c>
      <c r="D14" s="8">
        <v>24077058.059999999</v>
      </c>
      <c r="E14" s="8">
        <v>2584791.2200000002</v>
      </c>
      <c r="F14" s="8">
        <f>+'Julio Septiembre 2019'!C12</f>
        <v>2756192.71</v>
      </c>
    </row>
    <row r="15" spans="1:6" x14ac:dyDescent="0.3">
      <c r="A15" t="s">
        <v>20</v>
      </c>
      <c r="B15" s="8">
        <v>2339374.2200000002</v>
      </c>
      <c r="C15" s="8">
        <v>7547193.7800000003</v>
      </c>
      <c r="D15" s="8">
        <v>1740249.37</v>
      </c>
      <c r="E15" s="8">
        <v>15722952.67</v>
      </c>
      <c r="F15" s="8">
        <f>+'Julio Septiembre 2019'!D12</f>
        <v>2071432.9</v>
      </c>
    </row>
    <row r="16" spans="1:6" x14ac:dyDescent="0.3">
      <c r="A16" t="s">
        <v>21</v>
      </c>
      <c r="B16" s="8">
        <v>3300981.62</v>
      </c>
      <c r="C16" s="8">
        <v>4280840.08</v>
      </c>
      <c r="D16" s="8">
        <v>3214802.28</v>
      </c>
      <c r="E16" s="8">
        <v>3808801.62</v>
      </c>
      <c r="F16" s="8"/>
    </row>
    <row r="17" spans="1:6" x14ac:dyDescent="0.3">
      <c r="A17" t="s">
        <v>22</v>
      </c>
      <c r="B17" s="8">
        <v>4513486.58</v>
      </c>
      <c r="C17" s="8">
        <v>12929020.43</v>
      </c>
      <c r="D17" s="8">
        <v>3906654.92</v>
      </c>
      <c r="E17" s="8">
        <v>3479723.28</v>
      </c>
      <c r="F17" s="8"/>
    </row>
    <row r="18" spans="1:6" x14ac:dyDescent="0.3">
      <c r="A18" t="s">
        <v>23</v>
      </c>
      <c r="B18" s="8">
        <v>6863056.3099999996</v>
      </c>
      <c r="C18" s="8">
        <v>7812279.79</v>
      </c>
      <c r="D18" s="8">
        <v>8974822.9299999997</v>
      </c>
      <c r="E18" s="8">
        <v>7862387.9699999997</v>
      </c>
      <c r="F18" s="8"/>
    </row>
    <row r="19" spans="1:6" s="10" customFormat="1" x14ac:dyDescent="0.3">
      <c r="A19" s="10" t="s">
        <v>9</v>
      </c>
      <c r="B19" s="11">
        <f>SUM(B7:B18)</f>
        <v>68437096.229999989</v>
      </c>
      <c r="C19" s="11">
        <f t="shared" ref="C19:E19" si="0">SUM(C7:C18)</f>
        <v>92759911.320000008</v>
      </c>
      <c r="D19" s="11">
        <f t="shared" si="0"/>
        <v>84332484.420000017</v>
      </c>
      <c r="E19" s="11">
        <f t="shared" si="0"/>
        <v>84745654.849999994</v>
      </c>
      <c r="F19" s="11">
        <f>SUM(F7:F18)</f>
        <v>61698290.900000006</v>
      </c>
    </row>
    <row r="20" spans="1:6" ht="15" thickBot="1" x14ac:dyDescent="0.35"/>
    <row r="21" spans="1:6" ht="16.8" thickTop="1" thickBot="1" x14ac:dyDescent="0.35">
      <c r="A21" s="14" t="s">
        <v>24</v>
      </c>
    </row>
    <row r="22" spans="1:6" ht="15" thickTop="1" x14ac:dyDescent="0.3"/>
    <row r="23" spans="1:6" x14ac:dyDescent="0.3">
      <c r="A23" s="6" t="s">
        <v>2</v>
      </c>
      <c r="B23" s="13" t="s">
        <v>26</v>
      </c>
      <c r="C23" s="13" t="s">
        <v>27</v>
      </c>
      <c r="D23" s="13" t="s">
        <v>28</v>
      </c>
      <c r="E23" s="13" t="s">
        <v>29</v>
      </c>
      <c r="F23" s="6" t="s">
        <v>30</v>
      </c>
    </row>
    <row r="24" spans="1:6" x14ac:dyDescent="0.3">
      <c r="A24" t="s">
        <v>12</v>
      </c>
      <c r="C24" s="9">
        <f>+C7-B7</f>
        <v>2206674.67</v>
      </c>
      <c r="D24" s="9">
        <f t="shared" ref="D24:E24" si="1">+D7-C7</f>
        <v>1935695.330000001</v>
      </c>
      <c r="E24" s="9">
        <f t="shared" si="1"/>
        <v>-2990829.2600000007</v>
      </c>
      <c r="F24" s="9">
        <f>+F7-E7</f>
        <v>9892996.0899999999</v>
      </c>
    </row>
    <row r="25" spans="1:6" x14ac:dyDescent="0.3">
      <c r="A25" t="s">
        <v>13</v>
      </c>
      <c r="C25" s="9">
        <f t="shared" ref="C25:F35" si="2">+C8-B8</f>
        <v>-1919987.75</v>
      </c>
      <c r="D25" s="9">
        <f t="shared" si="2"/>
        <v>-371928.18000000017</v>
      </c>
      <c r="E25" s="9">
        <f t="shared" si="2"/>
        <v>-598346.35999999987</v>
      </c>
      <c r="F25" s="9">
        <f t="shared" si="2"/>
        <v>-265887.89000000013</v>
      </c>
    </row>
    <row r="26" spans="1:6" x14ac:dyDescent="0.3">
      <c r="A26" t="s">
        <v>14</v>
      </c>
      <c r="C26" s="9">
        <f t="shared" si="2"/>
        <v>685277.83999999939</v>
      </c>
      <c r="D26" s="9">
        <f t="shared" si="2"/>
        <v>-1624616.4999999995</v>
      </c>
      <c r="E26" s="9">
        <f t="shared" si="2"/>
        <v>5923860.5800000001</v>
      </c>
      <c r="F26" s="9">
        <f t="shared" si="2"/>
        <v>-5255217.0900000008</v>
      </c>
    </row>
    <row r="27" spans="1:6" x14ac:dyDescent="0.3">
      <c r="A27" t="s">
        <v>15</v>
      </c>
      <c r="C27" s="9">
        <f t="shared" si="2"/>
        <v>-16322860.840000002</v>
      </c>
      <c r="D27" s="9">
        <f t="shared" si="2"/>
        <v>-3351062.3</v>
      </c>
      <c r="E27" s="9">
        <f t="shared" si="2"/>
        <v>-265646.89000000013</v>
      </c>
      <c r="F27" s="9">
        <f t="shared" si="2"/>
        <v>3004702.8000000003</v>
      </c>
    </row>
    <row r="28" spans="1:6" x14ac:dyDescent="0.3">
      <c r="A28" t="s">
        <v>16</v>
      </c>
      <c r="C28" s="9">
        <f t="shared" si="2"/>
        <v>17378566.380000003</v>
      </c>
      <c r="D28" s="9">
        <f t="shared" si="2"/>
        <v>-11443611.860000001</v>
      </c>
      <c r="E28" s="9">
        <f t="shared" si="2"/>
        <v>918047.87000000104</v>
      </c>
      <c r="F28" s="9">
        <f t="shared" si="2"/>
        <v>-7326856</v>
      </c>
    </row>
    <row r="29" spans="1:6" x14ac:dyDescent="0.3">
      <c r="A29" t="s">
        <v>17</v>
      </c>
      <c r="C29" s="9">
        <f t="shared" si="2"/>
        <v>5813720.7599999998</v>
      </c>
      <c r="D29" s="9">
        <f t="shared" si="2"/>
        <v>2307169.2300000004</v>
      </c>
      <c r="E29" s="9">
        <f t="shared" si="2"/>
        <v>5118801.1499999985</v>
      </c>
      <c r="F29" s="9">
        <f t="shared" si="2"/>
        <v>1780074.4200000018</v>
      </c>
    </row>
    <row r="30" spans="1:6" x14ac:dyDescent="0.3">
      <c r="A30" t="s">
        <v>18</v>
      </c>
      <c r="C30" s="9">
        <f t="shared" si="2"/>
        <v>1336814.98</v>
      </c>
      <c r="D30" s="9">
        <f t="shared" si="2"/>
        <v>-1614729.67</v>
      </c>
      <c r="E30" s="9">
        <f t="shared" si="2"/>
        <v>762214.14000000013</v>
      </c>
      <c r="F30" s="9">
        <f t="shared" si="2"/>
        <v>3753854.8699999996</v>
      </c>
    </row>
    <row r="31" spans="1:6" x14ac:dyDescent="0.3">
      <c r="A31" t="s">
        <v>19</v>
      </c>
      <c r="C31" s="9">
        <f t="shared" si="2"/>
        <v>-407826.29999999981</v>
      </c>
      <c r="D31" s="9">
        <f t="shared" si="2"/>
        <v>20468461.629999999</v>
      </c>
      <c r="E31" s="9">
        <f t="shared" si="2"/>
        <v>-21492266.84</v>
      </c>
      <c r="F31" s="9">
        <f t="shared" si="2"/>
        <v>171401.48999999976</v>
      </c>
    </row>
    <row r="32" spans="1:6" x14ac:dyDescent="0.3">
      <c r="A32" t="s">
        <v>20</v>
      </c>
      <c r="C32" s="9">
        <f t="shared" si="2"/>
        <v>5207819.5600000005</v>
      </c>
      <c r="D32" s="9">
        <f t="shared" si="2"/>
        <v>-5806944.4100000001</v>
      </c>
      <c r="E32" s="9">
        <f t="shared" si="2"/>
        <v>13982703.300000001</v>
      </c>
      <c r="F32" s="9">
        <f>+F15-E15</f>
        <v>-13651519.77</v>
      </c>
    </row>
    <row r="33" spans="1:6" x14ac:dyDescent="0.3">
      <c r="A33" t="s">
        <v>21</v>
      </c>
      <c r="C33" s="9">
        <f t="shared" si="2"/>
        <v>979858.46</v>
      </c>
      <c r="D33" s="9">
        <f t="shared" si="2"/>
        <v>-1066037.8000000003</v>
      </c>
      <c r="E33" s="9">
        <f t="shared" si="2"/>
        <v>593999.34000000032</v>
      </c>
      <c r="F33" s="9"/>
    </row>
    <row r="34" spans="1:6" x14ac:dyDescent="0.3">
      <c r="A34" t="s">
        <v>22</v>
      </c>
      <c r="C34" s="9">
        <f t="shared" si="2"/>
        <v>8415533.8499999996</v>
      </c>
      <c r="D34" s="9">
        <f t="shared" si="2"/>
        <v>-9022365.5099999998</v>
      </c>
      <c r="E34" s="9">
        <f t="shared" si="2"/>
        <v>-426931.64000000013</v>
      </c>
      <c r="F34" s="9"/>
    </row>
    <row r="35" spans="1:6" x14ac:dyDescent="0.3">
      <c r="A35" t="s">
        <v>23</v>
      </c>
      <c r="C35" s="9">
        <f t="shared" si="2"/>
        <v>949223.48000000045</v>
      </c>
      <c r="D35" s="9">
        <f t="shared" si="2"/>
        <v>1162543.1399999997</v>
      </c>
      <c r="E35" s="9">
        <f t="shared" si="2"/>
        <v>-1112434.96</v>
      </c>
      <c r="F35" s="9"/>
    </row>
    <row r="36" spans="1:6" s="10" customFormat="1" x14ac:dyDescent="0.3">
      <c r="A36" s="10" t="s">
        <v>9</v>
      </c>
      <c r="C36" s="12">
        <f>SUM(C24:C35)</f>
        <v>24322815.09</v>
      </c>
      <c r="D36" s="12">
        <f t="shared" ref="D36:E36" si="3">SUM(D24:D35)</f>
        <v>-8427426.9000000022</v>
      </c>
      <c r="E36" s="12">
        <f t="shared" si="3"/>
        <v>413170.4299999997</v>
      </c>
      <c r="F36" s="12">
        <f>SUM(F24:F35)</f>
        <v>-7896451.0800000001</v>
      </c>
    </row>
    <row r="37" spans="1:6" ht="15" thickBot="1" x14ac:dyDescent="0.35"/>
    <row r="38" spans="1:6" ht="16.8" thickTop="1" thickBot="1" x14ac:dyDescent="0.35">
      <c r="A38" s="14" t="s">
        <v>25</v>
      </c>
    </row>
    <row r="39" spans="1:6" ht="15" thickTop="1" x14ac:dyDescent="0.3"/>
    <row r="40" spans="1:6" x14ac:dyDescent="0.3">
      <c r="A40" s="6" t="s">
        <v>2</v>
      </c>
      <c r="B40" s="13" t="s">
        <v>26</v>
      </c>
      <c r="C40" s="13" t="s">
        <v>27</v>
      </c>
      <c r="D40" s="13" t="s">
        <v>28</v>
      </c>
      <c r="E40" s="13" t="s">
        <v>29</v>
      </c>
      <c r="F40" s="6" t="s">
        <v>30</v>
      </c>
    </row>
    <row r="41" spans="1:6" x14ac:dyDescent="0.3">
      <c r="A41" t="s">
        <v>12</v>
      </c>
      <c r="C41" s="18">
        <f>+(C7/B7)-1</f>
        <v>0.38249509735653708</v>
      </c>
      <c r="D41" s="18">
        <f t="shared" ref="D41:F41" si="4">+(D7/C7)-1</f>
        <v>0.24269507623274245</v>
      </c>
      <c r="E41" s="18">
        <f t="shared" si="4"/>
        <v>-0.301752590005534</v>
      </c>
      <c r="F41" s="18">
        <f t="shared" si="4"/>
        <v>1.4294793618665782</v>
      </c>
    </row>
    <row r="42" spans="1:6" x14ac:dyDescent="0.3">
      <c r="A42" t="s">
        <v>13</v>
      </c>
      <c r="C42" s="18">
        <f t="shared" ref="C42:F42" si="5">+(C8/B8)-1</f>
        <v>-0.37306510467714993</v>
      </c>
      <c r="D42" s="18">
        <f t="shared" si="5"/>
        <v>-0.11527173026710835</v>
      </c>
      <c r="E42" s="18">
        <f t="shared" si="5"/>
        <v>-0.2096073348853934</v>
      </c>
      <c r="F42" s="18">
        <f t="shared" si="5"/>
        <v>-0.11784454365505082</v>
      </c>
    </row>
    <row r="43" spans="1:6" x14ac:dyDescent="0.3">
      <c r="A43" t="s">
        <v>14</v>
      </c>
      <c r="C43" s="18">
        <f t="shared" ref="C43:F43" si="6">+(C9/B9)-1</f>
        <v>0.18516332465644991</v>
      </c>
      <c r="D43" s="18">
        <f t="shared" si="6"/>
        <v>-0.37039143721329515</v>
      </c>
      <c r="E43" s="18">
        <f t="shared" si="6"/>
        <v>2.1450838893832564</v>
      </c>
      <c r="F43" s="18">
        <f t="shared" si="6"/>
        <v>-0.60505921509637095</v>
      </c>
    </row>
    <row r="44" spans="1:6" x14ac:dyDescent="0.3">
      <c r="A44" t="s">
        <v>15</v>
      </c>
      <c r="C44" s="18">
        <f t="shared" ref="C44:F44" si="7">+(C10/B10)-1</f>
        <v>-0.75599651633020171</v>
      </c>
      <c r="D44" s="18">
        <f t="shared" si="7"/>
        <v>-0.63607743807090755</v>
      </c>
      <c r="E44" s="18">
        <f t="shared" si="7"/>
        <v>-0.13855533222551752</v>
      </c>
      <c r="F44" s="18">
        <f t="shared" si="7"/>
        <v>1.819251085496469</v>
      </c>
    </row>
    <row r="45" spans="1:6" x14ac:dyDescent="0.3">
      <c r="A45" t="s">
        <v>16</v>
      </c>
      <c r="C45" s="18">
        <f t="shared" ref="C45:F45" si="8">+(C11/B11)-1</f>
        <v>4.121351333826504</v>
      </c>
      <c r="D45" s="18">
        <f t="shared" si="8"/>
        <v>-0.529912593000476</v>
      </c>
      <c r="E45" s="18">
        <f t="shared" si="8"/>
        <v>9.0433185964150065E-2</v>
      </c>
      <c r="F45" s="18">
        <f t="shared" si="8"/>
        <v>-0.66188280675772271</v>
      </c>
    </row>
    <row r="46" spans="1:6" x14ac:dyDescent="0.3">
      <c r="A46" t="s">
        <v>17</v>
      </c>
      <c r="C46" s="18">
        <f t="shared" ref="C46:F49" si="9">+(C12/B12)-1</f>
        <v>1.6047705035661153</v>
      </c>
      <c r="D46" s="18">
        <f t="shared" si="9"/>
        <v>0.24449430676838091</v>
      </c>
      <c r="E46" s="18">
        <f t="shared" si="9"/>
        <v>0.43587769375140817</v>
      </c>
      <c r="F46" s="18">
        <f t="shared" si="9"/>
        <v>0.10556430578535569</v>
      </c>
    </row>
    <row r="47" spans="1:6" x14ac:dyDescent="0.3">
      <c r="A47" t="s">
        <v>18</v>
      </c>
      <c r="C47" s="18">
        <f t="shared" ref="C47:E47" si="10">+(C13/B13)-1</f>
        <v>0.39827851700844574</v>
      </c>
      <c r="D47" s="18">
        <f t="shared" si="10"/>
        <v>-0.34405012339138297</v>
      </c>
      <c r="E47" s="18">
        <f t="shared" si="10"/>
        <v>0.24758722893014595</v>
      </c>
      <c r="F47" s="18">
        <f t="shared" si="9"/>
        <v>0.97736727962670056</v>
      </c>
    </row>
    <row r="48" spans="1:6" x14ac:dyDescent="0.3">
      <c r="A48" t="s">
        <v>19</v>
      </c>
      <c r="C48" s="18">
        <f t="shared" ref="C48:E48" si="11">+(C14/B14)-1</f>
        <v>-0.10153968529104496</v>
      </c>
      <c r="D48" s="18">
        <f t="shared" si="11"/>
        <v>5.6721393004315521</v>
      </c>
      <c r="E48" s="18">
        <f t="shared" si="11"/>
        <v>-0.89264505598820654</v>
      </c>
      <c r="F48" s="18">
        <f t="shared" si="9"/>
        <v>6.6311541401784746E-2</v>
      </c>
    </row>
    <row r="49" spans="1:6" x14ac:dyDescent="0.3">
      <c r="A49" t="s">
        <v>20</v>
      </c>
      <c r="C49" s="18">
        <f t="shared" ref="C49:E49" si="12">+(C15/B15)-1</f>
        <v>2.2261592503998782</v>
      </c>
      <c r="D49" s="18">
        <f t="shared" si="12"/>
        <v>-0.7694176907698268</v>
      </c>
      <c r="E49" s="18">
        <f t="shared" si="12"/>
        <v>8.0348848510141959</v>
      </c>
      <c r="F49" s="18">
        <f t="shared" si="9"/>
        <v>-0.86825420495271388</v>
      </c>
    </row>
    <row r="50" spans="1:6" x14ac:dyDescent="0.3">
      <c r="A50" t="s">
        <v>21</v>
      </c>
      <c r="C50" s="18">
        <f t="shared" ref="C50:E50" si="13">+(C16/B16)-1</f>
        <v>0.29683850829802561</v>
      </c>
      <c r="D50" s="18">
        <f t="shared" si="13"/>
        <v>-0.249025373543036</v>
      </c>
      <c r="E50" s="18">
        <f t="shared" si="13"/>
        <v>0.18477010038701369</v>
      </c>
      <c r="F50" s="18"/>
    </row>
    <row r="51" spans="1:6" x14ac:dyDescent="0.3">
      <c r="A51" t="s">
        <v>22</v>
      </c>
      <c r="C51" s="18">
        <f t="shared" ref="C51:E51" si="14">+(C17/B17)-1</f>
        <v>1.8645306019720125</v>
      </c>
      <c r="D51" s="18">
        <f t="shared" si="14"/>
        <v>-0.69783829013564325</v>
      </c>
      <c r="E51" s="18">
        <f t="shared" si="14"/>
        <v>-0.10928317159888801</v>
      </c>
      <c r="F51" s="18"/>
    </row>
    <row r="52" spans="1:6" x14ac:dyDescent="0.3">
      <c r="A52" t="s">
        <v>23</v>
      </c>
      <c r="C52" s="18">
        <f>+(C18/B18)-1</f>
        <v>0.13830914932417349</v>
      </c>
      <c r="D52" s="18">
        <f t="shared" ref="D52:E53" si="15">+(D18/C18)-1</f>
        <v>0.14880971640161911</v>
      </c>
      <c r="E52" s="18">
        <f t="shared" si="15"/>
        <v>-0.12395063041093335</v>
      </c>
      <c r="F52" s="18"/>
    </row>
    <row r="53" spans="1:6" x14ac:dyDescent="0.3">
      <c r="A53" s="10" t="s">
        <v>9</v>
      </c>
      <c r="B53" s="10"/>
      <c r="C53" s="17">
        <f>+(C19/B19)-1</f>
        <v>0.35540396115371564</v>
      </c>
      <c r="D53" s="17">
        <f t="shared" si="15"/>
        <v>-9.0852037050006884E-2</v>
      </c>
      <c r="E53" s="17">
        <f>+(E19/D19)-1</f>
        <v>4.8993034278732583E-3</v>
      </c>
      <c r="F53" s="17">
        <f>+(F19/E19)-1</f>
        <v>-0.27195924075156275</v>
      </c>
    </row>
  </sheetData>
  <conditionalFormatting sqref="C41:F5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{8DC97D97-5577-4731-A8F8-C3DA589F83D9}</x14:id>
        </ext>
      </extLst>
    </cfRule>
  </conditionalFormatting>
  <conditionalFormatting sqref="B7:F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{1266980F-AF85-435A-8CC9-32CC81B28E3A}</x14:id>
        </ext>
      </extLst>
    </cfRule>
  </conditionalFormatting>
  <pageMargins left="0.7" right="0.7" top="0.75" bottom="0.75" header="0.3" footer="0.3"/>
  <pageSetup scale="81" orientation="portrait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C97D97-5577-4731-A8F8-C3DA589F83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C41:F53</xm:sqref>
        </x14:conditionalFormatting>
        <x14:conditionalFormatting xmlns:xm="http://schemas.microsoft.com/office/excel/2006/main">
          <x14:cfRule type="dataBar" id="{1266980F-AF85-435A-8CC9-32CC81B28E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B7:F19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showGridLines="0" view="pageBreakPreview" topLeftCell="A28" zoomScale="90" zoomScaleNormal="80" zoomScaleSheetLayoutView="90" workbookViewId="0">
      <selection activeCell="A3" sqref="A3"/>
    </sheetView>
  </sheetViews>
  <sheetFormatPr baseColWidth="10" defaultRowHeight="14.4" x14ac:dyDescent="0.3"/>
  <sheetData>
    <row r="1" spans="1:1" ht="18" x14ac:dyDescent="0.35">
      <c r="A1" s="19" t="s">
        <v>0</v>
      </c>
    </row>
    <row r="2" spans="1:1" ht="18" x14ac:dyDescent="0.35">
      <c r="A2" s="19" t="s">
        <v>38</v>
      </c>
    </row>
    <row r="3" spans="1:1" ht="18" x14ac:dyDescent="0.35">
      <c r="A3" s="19" t="s">
        <v>10</v>
      </c>
    </row>
    <row r="4" spans="1:1" ht="18" x14ac:dyDescent="0.35">
      <c r="A4" s="19" t="s">
        <v>1</v>
      </c>
    </row>
  </sheetData>
  <pageMargins left="0.70866141732283472" right="0.70866141732283472" top="0.74803149606299213" bottom="0.74803149606299213" header="0.31496062992125984" footer="0.31496062992125984"/>
  <pageSetup scale="82" orientation="landscape" r:id="rId1"/>
  <rowBreaks count="1" manualBreakCount="1">
    <brk id="3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view="pageBreakPreview" zoomScale="120" zoomScaleNormal="80" zoomScaleSheetLayoutView="120" workbookViewId="0">
      <selection activeCell="J1" sqref="J1"/>
    </sheetView>
  </sheetViews>
  <sheetFormatPr baseColWidth="10" defaultRowHeight="14.4" x14ac:dyDescent="0.3"/>
  <sheetData>
    <row r="1" spans="1:1" ht="18" x14ac:dyDescent="0.35">
      <c r="A1" s="19" t="s">
        <v>0</v>
      </c>
    </row>
    <row r="2" spans="1:1" ht="18" x14ac:dyDescent="0.35">
      <c r="A2" s="19" t="s">
        <v>38</v>
      </c>
    </row>
    <row r="3" spans="1:1" ht="18" x14ac:dyDescent="0.35">
      <c r="A3" s="19" t="s">
        <v>39</v>
      </c>
    </row>
    <row r="4" spans="1:1" ht="18" x14ac:dyDescent="0.35">
      <c r="A4" s="19" t="s">
        <v>1</v>
      </c>
    </row>
    <row r="5" spans="1:1" ht="18" x14ac:dyDescent="0.35">
      <c r="A5" s="19"/>
    </row>
    <row r="6" spans="1:1" ht="18" x14ac:dyDescent="0.35">
      <c r="A6" s="19"/>
    </row>
  </sheetData>
  <pageMargins left="0.70866141732283472" right="0.70866141732283472" top="0.74803149606299213" bottom="0.74803149606299213" header="0.31496062992125984" footer="0.31496062992125984"/>
  <pageSetup scale="82" orientation="portrait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Hoja1</vt:lpstr>
      <vt:lpstr>Julio Septiembre 2019</vt:lpstr>
      <vt:lpstr>2015 2019</vt:lpstr>
      <vt:lpstr>Gráficos</vt:lpstr>
      <vt:lpstr>Gráficos (2)</vt:lpstr>
      <vt:lpstr>'Gráficos (2)'!Área_de_impresión</vt:lpstr>
      <vt:lpstr>Hoja1!Área_de_impresión</vt:lpstr>
      <vt:lpstr>Gráficos!Títulos_a_imprimir</vt:lpstr>
      <vt:lpstr>'Gráficos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Yndhira Neuman</cp:lastModifiedBy>
  <cp:lastPrinted>2019-10-04T19:05:18Z</cp:lastPrinted>
  <dcterms:created xsi:type="dcterms:W3CDTF">2019-07-11T03:23:41Z</dcterms:created>
  <dcterms:modified xsi:type="dcterms:W3CDTF">2019-10-09T12:21:24Z</dcterms:modified>
</cp:coreProperties>
</file>