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8920" windowHeight="12930" tabRatio="727" firstSheet="5" activeTab="5"/>
  </bookViews>
  <sheets>
    <sheet name="RESUMEN GENERAL" sheetId="1" r:id="rId1"/>
    <sheet name="ENTRADAS" sheetId="18" r:id="rId2"/>
    <sheet name="SALIDAS" sheetId="21" r:id="rId3"/>
    <sheet name="PROVEEDORES" sheetId="19" r:id="rId4"/>
    <sheet name="RESUMEN VIATICO" sheetId="23" r:id="rId5"/>
    <sheet name="ANTIGUEDAD DE SALDOS" sheetId="20" r:id="rId6"/>
  </sheets>
  <externalReferences>
    <externalReference r:id="rId7"/>
  </externalReferences>
  <definedNames>
    <definedName name="_xlnm._FilterDatabase" localSheetId="1" hidden="1">ENTRADAS!$B$3:$I$57</definedName>
    <definedName name="_xlnm._FilterDatabase" localSheetId="2" hidden="1">SALIDAS!$B$7:$I$7</definedName>
    <definedName name="_xlnm.Print_Area" localSheetId="5">'ANTIGUEDAD DE SALDOS'!$B$2:$P$86</definedName>
    <definedName name="_xlnm.Print_Area" localSheetId="1">ENTRADAS!$B$2:$I$69</definedName>
    <definedName name="_xlnm.Print_Area" localSheetId="3">PROVEEDORES!$A$3:$H$71</definedName>
    <definedName name="_xlnm.Print_Area" localSheetId="0">'RESUMEN GENERAL'!$B$3:$C$55</definedName>
    <definedName name="_xlnm.Print_Area" localSheetId="2">SALIDAS!$B$2:$I$93</definedName>
  </definedNames>
  <calcPr calcId="162913"/>
</workbook>
</file>

<file path=xl/calcChain.xml><?xml version="1.0" encoding="utf-8"?>
<calcChain xmlns="http://schemas.openxmlformats.org/spreadsheetml/2006/main">
  <c r="E20" i="23" l="1"/>
  <c r="E21" i="23"/>
  <c r="E88" i="21" l="1"/>
  <c r="E86" i="21"/>
  <c r="C43" i="23"/>
  <c r="D20" i="23"/>
  <c r="G20" i="23" s="1"/>
  <c r="E28" i="23"/>
  <c r="E30" i="23" s="1"/>
  <c r="C33" i="23" s="1"/>
  <c r="C42" i="23" s="1"/>
  <c r="G25" i="23"/>
  <c r="G26" i="23"/>
  <c r="G27" i="23"/>
  <c r="F24" i="23" l="1"/>
  <c r="F28" i="23" s="1"/>
  <c r="F30" i="23" s="1"/>
  <c r="C24" i="23"/>
  <c r="G24" i="23" l="1"/>
  <c r="C40" i="23" s="1"/>
  <c r="I59" i="18" s="1"/>
  <c r="I60" i="18" s="1"/>
  <c r="O59" i="20"/>
  <c r="O60" i="20"/>
  <c r="O33" i="20"/>
  <c r="J65" i="20"/>
  <c r="O13" i="20" l="1"/>
  <c r="O10" i="20" l="1"/>
  <c r="O58" i="20" l="1"/>
  <c r="O20" i="20" l="1"/>
  <c r="O61" i="20" l="1"/>
  <c r="O30" i="20"/>
  <c r="O31" i="20" l="1"/>
  <c r="O32" i="20"/>
  <c r="O34" i="20"/>
  <c r="K65" i="20" l="1"/>
  <c r="L65" i="20"/>
  <c r="M65" i="20"/>
  <c r="N65" i="20"/>
  <c r="O64" i="20"/>
  <c r="H66" i="19"/>
  <c r="O9" i="20"/>
  <c r="O52" i="20" l="1"/>
  <c r="O29" i="20" l="1"/>
  <c r="C26" i="1" l="1"/>
  <c r="O48" i="20"/>
  <c r="O51" i="20"/>
  <c r="J67" i="20" l="1"/>
  <c r="C10" i="1"/>
  <c r="O35" i="20"/>
  <c r="O27" i="20" l="1"/>
  <c r="C23" i="23" l="1"/>
  <c r="G23" i="23" s="1"/>
  <c r="D22" i="23"/>
  <c r="C22" i="23"/>
  <c r="G22" i="23" s="1"/>
  <c r="D21" i="23"/>
  <c r="G21" i="23" s="1"/>
  <c r="D19" i="23"/>
  <c r="C19" i="23"/>
  <c r="G19" i="23" s="1"/>
  <c r="D18" i="23"/>
  <c r="C18" i="23"/>
  <c r="D17" i="23"/>
  <c r="C17" i="23"/>
  <c r="D16" i="23"/>
  <c r="C16" i="23"/>
  <c r="D11" i="23"/>
  <c r="C11" i="23"/>
  <c r="D10" i="23"/>
  <c r="C10" i="23"/>
  <c r="D9" i="23"/>
  <c r="C9" i="23"/>
  <c r="D8" i="23"/>
  <c r="C8" i="23"/>
  <c r="G17" i="23" l="1"/>
  <c r="G16" i="23"/>
  <c r="G18" i="23"/>
  <c r="C28" i="23"/>
  <c r="D12" i="23"/>
  <c r="E9" i="23"/>
  <c r="D28" i="23"/>
  <c r="C12" i="23"/>
  <c r="E11" i="23"/>
  <c r="E8" i="23"/>
  <c r="E10" i="23"/>
  <c r="D30" i="23" l="1"/>
  <c r="G28" i="23"/>
  <c r="C30" i="23"/>
  <c r="E12" i="23"/>
  <c r="G30" i="23" l="1"/>
  <c r="C34" i="23" s="1"/>
  <c r="C41" i="23"/>
  <c r="C44" i="23" s="1"/>
  <c r="F40" i="23" l="1"/>
  <c r="K69" i="20" l="1"/>
  <c r="O69" i="20" s="1"/>
  <c r="C11" i="1"/>
  <c r="C27" i="1"/>
  <c r="O8" i="20" l="1"/>
  <c r="O11" i="20"/>
  <c r="O12" i="20"/>
  <c r="O14" i="20"/>
  <c r="O15" i="20"/>
  <c r="O16" i="20"/>
  <c r="O17" i="20"/>
  <c r="O18" i="20"/>
  <c r="O19" i="20"/>
  <c r="O21" i="20"/>
  <c r="O22" i="20"/>
  <c r="O23" i="20"/>
  <c r="O24" i="20"/>
  <c r="O25" i="20"/>
  <c r="O26" i="20"/>
  <c r="O28" i="20"/>
  <c r="O36" i="20"/>
  <c r="O37" i="20"/>
  <c r="O38" i="20"/>
  <c r="O39" i="20"/>
  <c r="O40" i="20"/>
  <c r="O41" i="20"/>
  <c r="O42" i="20"/>
  <c r="O43" i="20"/>
  <c r="O44" i="20"/>
  <c r="O45" i="20"/>
  <c r="O46" i="20"/>
  <c r="O47" i="20"/>
  <c r="O49" i="20"/>
  <c r="O50" i="20"/>
  <c r="O53" i="20"/>
  <c r="O54" i="20"/>
  <c r="O55" i="20"/>
  <c r="O56" i="20"/>
  <c r="O57" i="20"/>
  <c r="O62" i="20"/>
  <c r="O63" i="20"/>
  <c r="O65" i="20" l="1"/>
  <c r="C54" i="1" l="1"/>
  <c r="C55" i="1"/>
  <c r="B68" i="18"/>
  <c r="C47" i="1" l="1"/>
  <c r="J66" i="20" l="1"/>
  <c r="O66" i="20" l="1"/>
  <c r="O67" i="20"/>
  <c r="C8" i="1" l="1"/>
  <c r="C31" i="1" l="1"/>
  <c r="C24" i="1" l="1"/>
  <c r="J71" i="20" l="1"/>
  <c r="J72" i="20" s="1"/>
  <c r="J73" i="20" s="1"/>
  <c r="O71" i="20" l="1"/>
  <c r="C28" i="1"/>
  <c r="N68" i="20"/>
  <c r="K72" i="20"/>
  <c r="K73" i="20" s="1"/>
  <c r="O68" i="20" l="1"/>
  <c r="C32" i="1"/>
  <c r="N70" i="20"/>
  <c r="N72" i="20" s="1"/>
  <c r="O70" i="20" l="1"/>
  <c r="O72" i="20" s="1"/>
  <c r="O73" i="20" s="1"/>
  <c r="C33" i="1"/>
  <c r="C34" i="1" s="1"/>
  <c r="M72" i="20"/>
  <c r="M73" i="20" s="1"/>
  <c r="C12" i="1" l="1"/>
  <c r="C13" i="1" l="1"/>
  <c r="C9" i="1" l="1"/>
  <c r="C14" i="1"/>
  <c r="C15" i="1" l="1"/>
  <c r="C25" i="1"/>
  <c r="C29" i="1" l="1"/>
  <c r="C36" i="1" s="1"/>
  <c r="C50" i="1" l="1"/>
  <c r="N73" i="20"/>
  <c r="L72" i="20"/>
  <c r="L73" i="20" s="1"/>
  <c r="C46" i="1" l="1"/>
  <c r="C48" i="1" l="1"/>
  <c r="C51" i="1" s="1"/>
</calcChain>
</file>

<file path=xl/sharedStrings.xml><?xml version="1.0" encoding="utf-8"?>
<sst xmlns="http://schemas.openxmlformats.org/spreadsheetml/2006/main" count="1434" uniqueCount="547">
  <si>
    <t>DEPARTAMENTO DE CONTABILIDAD</t>
  </si>
  <si>
    <t>CUENTAS POR PAGAR PROVEEDORES</t>
  </si>
  <si>
    <t>PROVEEDOR</t>
  </si>
  <si>
    <t>CONCEPTO</t>
  </si>
  <si>
    <t>VALOR</t>
  </si>
  <si>
    <t>B1500136378</t>
  </si>
  <si>
    <t>ADQUISICION DE AGUA EMBOTELLADA</t>
  </si>
  <si>
    <t>24/5/2022</t>
  </si>
  <si>
    <t>B1500000006</t>
  </si>
  <si>
    <t xml:space="preserve">BASILICA CATEDRAL SEÑORA DE LA ENCARNACION </t>
  </si>
  <si>
    <t xml:space="preserve">OFRENDA DE MISA POR EL 73 ANIVERSARIO </t>
  </si>
  <si>
    <t xml:space="preserve">30 DIAS </t>
  </si>
  <si>
    <t>30 DIAS</t>
  </si>
  <si>
    <t>B1500003980</t>
  </si>
  <si>
    <t>CORPORACION  ESTATAL DE RADIO Y TV.</t>
  </si>
  <si>
    <t xml:space="preserve">10 % DEL PRESUPUESTO DE PUBLICIDAD </t>
  </si>
  <si>
    <t>26/02/2021</t>
  </si>
  <si>
    <t>B1500004102</t>
  </si>
  <si>
    <t>CORPORACION ESTATAL DE RADIO Y TV .</t>
  </si>
  <si>
    <t>B1500000109</t>
  </si>
  <si>
    <t xml:space="preserve">CLUB LOS PRADOS </t>
  </si>
  <si>
    <t>ACTIVIDAD INSTITUCIONAL (SUBASTA)</t>
  </si>
  <si>
    <t>B1500000002</t>
  </si>
  <si>
    <t xml:space="preserve">ROMANO DISEÑO Y CONSTRUCCIONES </t>
  </si>
  <si>
    <t>SERV. DE MANTENIMIENTO Y REPARACION DE PLOMERIA</t>
  </si>
  <si>
    <t>16/5/2022</t>
  </si>
  <si>
    <t>B1500000021</t>
  </si>
  <si>
    <t xml:space="preserve">PARADOR RESTAURANTE LA MINA DEL SABOR </t>
  </si>
  <si>
    <t xml:space="preserve">VENTA DE ALMUERZOS </t>
  </si>
  <si>
    <t>21/05/2021</t>
  </si>
  <si>
    <t xml:space="preserve"> </t>
  </si>
  <si>
    <t>FECHA</t>
  </si>
  <si>
    <t>VIATICOS</t>
  </si>
  <si>
    <t>DETALLE</t>
  </si>
  <si>
    <t>MONTO</t>
  </si>
  <si>
    <t>PROVEEDORES</t>
  </si>
  <si>
    <t>NOTARIZACIONES</t>
  </si>
  <si>
    <t>GASTOS DE REPRESENTACION</t>
  </si>
  <si>
    <t>HONORARIOS</t>
  </si>
  <si>
    <t>DEVOLUCIONES DE TERRENOS</t>
  </si>
  <si>
    <t xml:space="preserve">GASTOS DE REPRESENTACION </t>
  </si>
  <si>
    <t>B1500000030</t>
  </si>
  <si>
    <t>RAFAEL AGUSTIN CHAVEZ</t>
  </si>
  <si>
    <t>TOTAL GENERAL</t>
  </si>
  <si>
    <t xml:space="preserve">             DIRECCION GENERAL DE BIENES NACIONALES</t>
  </si>
  <si>
    <t xml:space="preserve">         DEPARTAMENTO DE CONTABILIDAD</t>
  </si>
  <si>
    <t xml:space="preserve">             CUENTAS POR PAGAR POR ANTIGUEDAD DE SALDOS</t>
  </si>
  <si>
    <t xml:space="preserve">DE 30 A 60 </t>
  </si>
  <si>
    <t>DE 60 A 90</t>
  </si>
  <si>
    <t>DE 90 A 120</t>
  </si>
  <si>
    <t>MAS DE 120</t>
  </si>
  <si>
    <t>ESTATUS</t>
  </si>
  <si>
    <t>101-50393-9</t>
  </si>
  <si>
    <t>N/A</t>
  </si>
  <si>
    <t xml:space="preserve">PENDIENTE </t>
  </si>
  <si>
    <t>PENDIENTE</t>
  </si>
  <si>
    <t>401-51726-4</t>
  </si>
  <si>
    <t>28/11/2021</t>
  </si>
  <si>
    <t>31/12/2022</t>
  </si>
  <si>
    <t>401-50097-3</t>
  </si>
  <si>
    <t>26/2/2021</t>
  </si>
  <si>
    <t>31/12/2021</t>
  </si>
  <si>
    <t>401-05276-8</t>
  </si>
  <si>
    <t>20/7/2021</t>
  </si>
  <si>
    <t>SERV. DE REPARACION Y MANTENIENTO DE PLOMERIA</t>
  </si>
  <si>
    <t>131-74577-6</t>
  </si>
  <si>
    <t>13/6/2022</t>
  </si>
  <si>
    <t xml:space="preserve">VENTA DE ALMUERZO </t>
  </si>
  <si>
    <t>132-13065-2</t>
  </si>
  <si>
    <t>28/5/2021</t>
  </si>
  <si>
    <t xml:space="preserve">PRESTACIONES LABORALES </t>
  </si>
  <si>
    <t xml:space="preserve">INDEMNIZACION Y VACACIONES </t>
  </si>
  <si>
    <t>EMPLEADOS</t>
  </si>
  <si>
    <t xml:space="preserve">PAGO DE HONORARIOS </t>
  </si>
  <si>
    <t>DEVOLUCIONES</t>
  </si>
  <si>
    <t>COMPRA DE TERRENO</t>
  </si>
  <si>
    <t xml:space="preserve">VARIOS </t>
  </si>
  <si>
    <t>FECHA ESTIMADA
DE PAGO</t>
  </si>
  <si>
    <t xml:space="preserve">DE 0 A 30 </t>
  </si>
  <si>
    <t>FECHA DE
REGISTRO</t>
  </si>
  <si>
    <t xml:space="preserve">FECHA DE 
FACTURA </t>
  </si>
  <si>
    <t>CODIFICACION
OBJETAL</t>
  </si>
  <si>
    <t>NCF O REFERENCIA</t>
  </si>
  <si>
    <t>TOTAL PROVEEDORES</t>
  </si>
  <si>
    <t xml:space="preserve">RESUMEN CUENTAS POR PAGAR </t>
  </si>
  <si>
    <t xml:space="preserve"> CUENTAS POR PAGAR POR ANTIGUERDAD DE SALDO</t>
  </si>
  <si>
    <t>MOVIMIENTOS DE CUENTAS POR PAGAR</t>
  </si>
  <si>
    <t>TECNICO DE CONTABILIDAD</t>
  </si>
  <si>
    <t>TOTAL ENTRADAS</t>
  </si>
  <si>
    <t>AGUA PLANETA AZUL, SA</t>
  </si>
  <si>
    <t>ENTRADAS CUENTAS POR PAGAR</t>
  </si>
  <si>
    <t>AREA FINANCIERA</t>
  </si>
  <si>
    <t xml:space="preserve">     DEPARTAMENTO DE CONTABILIDAD</t>
  </si>
  <si>
    <t>FACTURA NO.</t>
  </si>
  <si>
    <t xml:space="preserve">PROVEEDOR </t>
  </si>
  <si>
    <t>VALOR PAGADO</t>
  </si>
  <si>
    <t>MONTO PENDIENTE</t>
  </si>
  <si>
    <t>ESTADO</t>
  </si>
  <si>
    <t>OTROS TOTALES</t>
  </si>
  <si>
    <t>TOTAL 
GENERAL</t>
  </si>
  <si>
    <t>NO. LIB</t>
  </si>
  <si>
    <t>TOTAL PAGADO</t>
  </si>
  <si>
    <t>CONDICION 
DE PAGO</t>
  </si>
  <si>
    <t>SALIDAS CUENTAS POR PAGAR</t>
  </si>
  <si>
    <t>PROVEEDORES PAGAR A CORTO PLAZO</t>
  </si>
  <si>
    <t>PROVEEDORES POR PAGAR A LARGO PLAZO</t>
  </si>
  <si>
    <t>SUBTOTAL CUENTAS POR PAGAR A CORTO PLAZO</t>
  </si>
  <si>
    <t>SUBTOTAL CUENTAS POR PAGAR A LARGO PLAZO</t>
  </si>
  <si>
    <t>VARIAS FECHAS</t>
  </si>
  <si>
    <t>SIN NCF</t>
  </si>
  <si>
    <t>101-01074-6</t>
  </si>
  <si>
    <t>COMPU OFFICE DOMINICANA, SRL</t>
  </si>
  <si>
    <t>ADQUISICION DE TONERES, CARTUCHOS Y BOTELLAS DE TINTA</t>
  </si>
  <si>
    <t>130-22869-8</t>
  </si>
  <si>
    <t>B1500003419</t>
  </si>
  <si>
    <t>130-18213-2</t>
  </si>
  <si>
    <t xml:space="preserve">ADQUISICION DE TONERES Y CARTUCHOS </t>
  </si>
  <si>
    <t>B1500000001</t>
  </si>
  <si>
    <t>NCF O 
REFERENCIA</t>
  </si>
  <si>
    <t>INDEMNIZACIONES Y VACACIONES</t>
  </si>
  <si>
    <t>OGTIC</t>
  </si>
  <si>
    <t>430-01950-1</t>
  </si>
  <si>
    <t>B1500002045</t>
  </si>
  <si>
    <t>ALQUILER ESTABLECIMIENTO ENERO 2023</t>
  </si>
  <si>
    <t xml:space="preserve">  </t>
  </si>
  <si>
    <t>FLORISTERIA ZUNNIFLOR, SRL</t>
  </si>
  <si>
    <t>AQUISICION DE CORONAS</t>
  </si>
  <si>
    <t>B1500002634</t>
  </si>
  <si>
    <t>B1500002635</t>
  </si>
  <si>
    <t>1 TASACION DE TERRENO</t>
  </si>
  <si>
    <t>ING. RAFAEL GUILLERMO FIGUEROA MESA</t>
  </si>
  <si>
    <t>001-0646217-9</t>
  </si>
  <si>
    <t>I TASACION DE TERRENO</t>
  </si>
  <si>
    <t>ENCARGADA DE CONTABILIDAD</t>
  </si>
  <si>
    <t>B1500000010</t>
  </si>
  <si>
    <t>FLORISTERIA ZUNIFLOR, SRL</t>
  </si>
  <si>
    <t>ADQUISICION DE ARREGLOS DE FLORES, PARA SER UTILIZADAS EN ACTIVIDADES PROGRAMADAS DE LA INSTITUCION</t>
  </si>
  <si>
    <t>B1500002667</t>
  </si>
  <si>
    <t>REVISADO POR: MARIA BRITO DE GONZÁLEZ</t>
  </si>
  <si>
    <t>REVISADO POR:  MARIA BRITO DE GONZÁLEZ</t>
  </si>
  <si>
    <t>AUTOCAMIONES,SA,</t>
  </si>
  <si>
    <t>EDITORA EL NUEVO DIARIO,SA.</t>
  </si>
  <si>
    <t>SERVICIO DE PUBLICIDAD PARA AVISO DE SUBASTA.</t>
  </si>
  <si>
    <t>B1500005503</t>
  </si>
  <si>
    <t>APERTURA DE SOBRE.</t>
  </si>
  <si>
    <t>APORTE PARA EL SOSTENIMIENTO DE LA OPERACIÓN DEL ESPACIO QUE OCUPA EN EL PUNTO GOB SAMBIL, CORRESPONDIENTE AL MES DE FEBRERO 2023.</t>
  </si>
  <si>
    <t>B1500002096</t>
  </si>
  <si>
    <t>B1500002145</t>
  </si>
  <si>
    <t>B1500002195</t>
  </si>
  <si>
    <t>B1500002245</t>
  </si>
  <si>
    <t>B1500002293</t>
  </si>
  <si>
    <t>B1500002351</t>
  </si>
  <si>
    <t>B1500002418</t>
  </si>
  <si>
    <t>B1500002479</t>
  </si>
  <si>
    <t>B1500002561</t>
  </si>
  <si>
    <t>B1500002655</t>
  </si>
  <si>
    <t>B1500002740</t>
  </si>
  <si>
    <t>APORTE PARA EL SOSTENIMIENTO DE LA OPERACIÓN DEL ESPACIO QUE OCUPA EN EL PUNTO GOB SAMBIL, CORRESPONDIENTE AL MES DE MARZO 2023.</t>
  </si>
  <si>
    <t>APORTE PARA EL SOSTENIMIENTO DE LA OPERACIÓN DEL ESPACIO QUE OCUPA EN EL PUNTO GOB SAMBIL, CORRESPONDIENTE AL MES DE ABRIL 2023.</t>
  </si>
  <si>
    <t>APORTE PARA EL SOSTENIMIENTO DE LA OPERACIÓN DEL ESPACIO QUE OCUPA EN EL PUNTO GOB SAMBIL, CORRESPONDIENTE AL MES DE MAYO 2023.</t>
  </si>
  <si>
    <t>APORTE PARA EL SOSTENIMIENTO DE LA OPERACIÓN DEL ESPACIO QUE OCUPA EN EL PUNTO GOB SAMBIL, CORRESPONDIENTE AL MES DE JUNIO 2023.</t>
  </si>
  <si>
    <t>APORTE PARA EL SOSTENIMIENTO DE LA OPERACIÓN DEL ESPACIO QUE OCUPA EN EL PUNTO GOB SAMBIL, CORRESPONDIENTE AL MES DE JULIO 2023.</t>
  </si>
  <si>
    <t>APORTE PARA EL SOSTENIMIENTO DE LA OPERACIÓN DEL ESPACIO QUE OCUPA EN EL PUNTO GOB SAMBIL, CORRESPONDIENTE AL MES DE AGOSTO 2023.</t>
  </si>
  <si>
    <t>APORTE PARA EL SOSTENIMIENTO DE LA OPERACIÓN DEL ESPACIO QUE OCUPA EN EL PUNTO GOB SAMBIL, CORRESPONDIENTE AL MES DE SEPTIEMBRE 2023.</t>
  </si>
  <si>
    <t>APORTE PARA EL SOSTENIMIENTO DE LA OPERACIÓN DEL ESPACIO QUE OCUPA EN EL PUNTO GOB SAMBIL, CORRESPONDIENTE AL MES DE OCTUBRE 2023.</t>
  </si>
  <si>
    <t>APORTE PARA EL SOSTENIMIENTO DE LA OPERACIÓN DEL ESPACIO QUE OCUPA EN EL PUNTO GOB SAMBIL, CORRESPONDIENTE AL MES DE NOVIEMBRE 2023.</t>
  </si>
  <si>
    <t>APORTE PARA EL SOSTENIMIENTO DE LA OPERACIÓN DEL ESPACIO QUE OCUPA EN EL PUNTO GOB SAMBIL, CORRESPONDIENTE AL MES DE DICMEBRE 2023.</t>
  </si>
  <si>
    <t xml:space="preserve">FACCIA SERVICIOS PUBLICITARIOS </t>
  </si>
  <si>
    <t>BANNER</t>
  </si>
  <si>
    <t xml:space="preserve">TECNA SERVICIOS PUBLICOS </t>
  </si>
  <si>
    <t>MANTENIMIENTO DE ASCENSOR DESDE NOVIEMBE 2023, HASTA NOVIEMBRE DE 2024.</t>
  </si>
  <si>
    <t>B1500003010</t>
  </si>
  <si>
    <t>SEGUROS APS</t>
  </si>
  <si>
    <t>POLIZA DE SEGURO 1-3013-3818 FECHA 1/8/2023 AL 31/8/2023.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</si>
  <si>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</si>
  <si>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</si>
  <si>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</si>
  <si>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</si>
  <si>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</si>
  <si>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</si>
  <si>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</si>
  <si>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</si>
  <si>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</si>
  <si>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B1500003703</t>
  </si>
  <si>
    <t>B1500003702</t>
  </si>
  <si>
    <t xml:space="preserve">TRABAJO TECNICO </t>
  </si>
  <si>
    <t>AC SMARRTWORLD TECNOLOGIES SRL.</t>
  </si>
  <si>
    <t>ADQUISICICION DE TELEVISORES, PARA USO DE LA INSTITUCION.</t>
  </si>
  <si>
    <t>B1500000051</t>
  </si>
  <si>
    <t>101-10050-8</t>
  </si>
  <si>
    <t>131-00121-1</t>
  </si>
  <si>
    <t>101-50142-1</t>
  </si>
  <si>
    <t>101-17011-5</t>
  </si>
  <si>
    <t>PREPARADO POR: GENESIS CONTRERAS</t>
  </si>
  <si>
    <t xml:space="preserve">              ENCARGADA DE CONTABILIDAD</t>
  </si>
  <si>
    <t>B1500000066</t>
  </si>
  <si>
    <t>GENARO BRAZOBAN AQUINO</t>
  </si>
  <si>
    <t>RNC O CEDULA</t>
  </si>
  <si>
    <t>RNC  O CEDULA</t>
  </si>
  <si>
    <t>ALCALDIA DEL DISTRITO NACIONAL (ADN)</t>
  </si>
  <si>
    <t>102-01717-4</t>
  </si>
  <si>
    <t>INVERSIONES TEJEDA VALERA FD, SRL</t>
  </si>
  <si>
    <t>SITCOM, SRL</t>
  </si>
  <si>
    <t>131-67695-2</t>
  </si>
  <si>
    <t>SERVICIO DE PUBLICIDAD EN PERIODICOS</t>
  </si>
  <si>
    <t>MERCA DEL ATLANTICO, SRL</t>
  </si>
  <si>
    <t>SERVICIO DE REFRIGERIO PARA ACTIVIDADES PROGRAMADAS</t>
  </si>
  <si>
    <t>131-35395-9</t>
  </si>
  <si>
    <t>101-82125-6</t>
  </si>
  <si>
    <t>B1500000763</t>
  </si>
  <si>
    <t>B1500000784</t>
  </si>
  <si>
    <t>B1500000768</t>
  </si>
  <si>
    <t>LIC. APOLINAR RODRIGUEZ SOLIS</t>
  </si>
  <si>
    <t>EDEESTE</t>
  </si>
  <si>
    <t>B1500338685</t>
  </si>
  <si>
    <t>B1500337357</t>
  </si>
  <si>
    <t>B1500337884</t>
  </si>
  <si>
    <t>SUMINISTRO DE ENERGIA ELECTRICA INDEPENDENCIA CORRESP. PERIODO 17-5-2024 AL 17-6-2024</t>
  </si>
  <si>
    <t>SUMINISTRO DE ENERGIA ELECTRICA INVIVIENDA CORRESP. PERIODO 17-5-2024  AL  17-6-2024</t>
  </si>
  <si>
    <t>SUMINISTRO DE ENERGIA ELECTRICA LA ROMANA CORRESP. PERIODO 17-5-2024  AL  17-6-2027</t>
  </si>
  <si>
    <t>B NETWORK LMB, SRL</t>
  </si>
  <si>
    <t xml:space="preserve">ADQUISICION DE LICENCIAS INFORMATICA </t>
  </si>
  <si>
    <t>ADQUISIICION DE TONERES Y CARTUCHOS</t>
  </si>
  <si>
    <t>B1500000813</t>
  </si>
  <si>
    <t>AUTOCAMIONES, SA</t>
  </si>
  <si>
    <t>E450000000030</t>
  </si>
  <si>
    <t>E450000000031</t>
  </si>
  <si>
    <t>SERVICIO DE MANTENIMIENTO DE VEHICULO EN GARANTIA</t>
  </si>
  <si>
    <t xml:space="preserve">EDENORTE </t>
  </si>
  <si>
    <t>ROSLYN, SRL</t>
  </si>
  <si>
    <t>ADQUISICION DE ARTICULOS DE LIMPIEZA</t>
  </si>
  <si>
    <t>B1500000200</t>
  </si>
  <si>
    <t>CONSORCIO DE TARJETAS DOMINICANAS, SA</t>
  </si>
  <si>
    <t>SERVICIO RECARGA DE PASO RAPIDO PARA SISTEMA ELECTRONICO DE LOS DISPOSITIVOS DE PASO RAPIDO</t>
  </si>
  <si>
    <t>B1500008919</t>
  </si>
  <si>
    <t>NEX SISTEMA, SRL</t>
  </si>
  <si>
    <t>ADQUISICION DE NEUMATICOS PARA SER UTILIZADOS EN LOS VEHICULOS DE LA INSTITUCION</t>
  </si>
  <si>
    <t>B1500000059</t>
  </si>
  <si>
    <t>SEGUROS RESERVAS</t>
  </si>
  <si>
    <t>INCLUSION DE PAGO DE POLIZA DE SEGUROS VEHICULOS NO. 2-2-814-0014558 SW LA FLOTILLA DE VEHICULOS DE LA INSTITUCION</t>
  </si>
  <si>
    <t>B1500046963</t>
  </si>
  <si>
    <t>RENET COPIAS, SRL</t>
  </si>
  <si>
    <t>SERVICIO DE EMPASTADO DE DOCUMENTOS DE INFORMACION RECOPILADA EN EL CENSO NACIONAL DE BIENES INMUEBLES DEL ESTADO DOMINICANO</t>
  </si>
  <si>
    <t>B1500000528</t>
  </si>
  <si>
    <t>LIC. JACQUELINE FERNANDEZ REYES</t>
  </si>
  <si>
    <t>B1500000035</t>
  </si>
  <si>
    <t xml:space="preserve">LIC. CARLOS JULIO DE LA CRUZ FERRERAS </t>
  </si>
  <si>
    <t>NOTARIZACIONES, APERTURAS  DE SOBRES Y ACTA DE SUBASTA</t>
  </si>
  <si>
    <t>VILLA COSTA PRODUCOS VICTORIA,SRL</t>
  </si>
  <si>
    <t>ADQUISICION DE ARTICULOS PARA LIMPIEZA PARA USO DE LA INSTITUCION DIRIGIDO A MIPYMES MUJERES</t>
  </si>
  <si>
    <t>B1500000019</t>
  </si>
  <si>
    <t>SEGURO NACIONAL DE SALUD</t>
  </si>
  <si>
    <t>B1500012388</t>
  </si>
  <si>
    <t>SYNTES, SRL</t>
  </si>
  <si>
    <t>SERVICIO DE REPARACION Y MANTENIMIENTO DE LAS IMPRESORAS DEL CENTRO DE COPIADO</t>
  </si>
  <si>
    <t>B1500002362</t>
  </si>
  <si>
    <t>B1500000616</t>
  </si>
  <si>
    <t>ADQUISICION DE TICKETS DE COMBUSTIBLE PARA LA OPERATIVIDAD DE LA INSTITUCION Y ASIGNACION DE FUNCIONARIOS (AGOSTO 2024)</t>
  </si>
  <si>
    <t>INCLUSION DE PAGO DE POLIZA DE SEGUROS VEHICULOS NO. 2-2-503-0319723 DE LA FLOTILLA DE VEHICULOS DE LA INSTITUCION</t>
  </si>
  <si>
    <t>B1500046856</t>
  </si>
  <si>
    <t>ADQUISICION DE AGUA EMBOTELLADA PARA USO DE LA INSTITUCION</t>
  </si>
  <si>
    <t>B1500185274</t>
  </si>
  <si>
    <t>B1500185349</t>
  </si>
  <si>
    <t>HUMANO SEGURO, SA</t>
  </si>
  <si>
    <t>POLIZA NO. 30-95-198702, PLANES SUPLEMENTARIOS, DE COLABORADORES AFILIADOS, CORRSPONDIENTE A AGOSTO 2024</t>
  </si>
  <si>
    <t>E450000001097</t>
  </si>
  <si>
    <t>INCLUSION DE PAGO DE POLIZA DE SEGUROS VEHICULOS NO. 2-2-502-0194458 DE LA FLOTILLA DE VEHICULOS DE LA INSTITUCION</t>
  </si>
  <si>
    <t>EDITORA DEL CARIBE C POR A</t>
  </si>
  <si>
    <t>SUSCRIPCION EN PERIODICOS</t>
  </si>
  <si>
    <t>B1500005782</t>
  </si>
  <si>
    <t>ADQUISICION DE MATERIAL GASTABLE DE OFICINA, PARA USO DE LA INSTITUCION, DIRIGIDO A MIPYMES MUJER</t>
  </si>
  <si>
    <t>B1500000116</t>
  </si>
  <si>
    <t xml:space="preserve">COMERCIAL PEREZ LUCIANO, SRL </t>
  </si>
  <si>
    <t>B1500450664</t>
  </si>
  <si>
    <t>B1500452169</t>
  </si>
  <si>
    <t>B1500449829</t>
  </si>
  <si>
    <t>B1500448267</t>
  </si>
  <si>
    <t>B1500447693</t>
  </si>
  <si>
    <t>B1500451619</t>
  </si>
  <si>
    <t>B1500054361</t>
  </si>
  <si>
    <t>B1500054600</t>
  </si>
  <si>
    <t>GTG INDUSTRIAL, SRL</t>
  </si>
  <si>
    <t>ADQUISICION DE ARTICULOS DE LIMPIEZAPARA USO DE LA INSTITUCION, DIRIGIDO A MIPYMES</t>
  </si>
  <si>
    <t>B1500004313</t>
  </si>
  <si>
    <t>EDESUR</t>
  </si>
  <si>
    <t xml:space="preserve">SUMINISTRO DE ENERGIA ELECTRICA EDES NAGUA PERIODO 1-7-2024 AL 1-8-2024 </t>
  </si>
  <si>
    <t xml:space="preserve">SUMINISTRO DE ENERGIA ELECTRICA EDES MOCA PERIODO 1-7-2024 AL 1-8-2024 </t>
  </si>
  <si>
    <t xml:space="preserve">SUMINISTRO DE ENERGIA ELECTRICA EDES VALVERDE PERIODO 1-7-2024 AL 1-8-2024 </t>
  </si>
  <si>
    <t xml:space="preserve">SUMINISTRO DE ENERGIA ELECTRICA EDES PUERTO PLATA PERIODO 5-7-2024 AL 2-8-2024 </t>
  </si>
  <si>
    <t xml:space="preserve">SUMINISTRO DE ENERGIA ELECTRICA EDES MONTELLANO PERIODO 1-7-2024 AL 1-8-2024 </t>
  </si>
  <si>
    <t xml:space="preserve">SUMINISTRO DE ENERGIA ELECTRICA EDES SANTIAGO PERIODO 1-7-2024 AL 1-8-2024 </t>
  </si>
  <si>
    <t>101-82124-8</t>
  </si>
  <si>
    <t xml:space="preserve">SUMINISTRO DE ENERGIA ELECTRICA EDES LA FERIA PERIODO 1-6-2024 AL 2-7-2024 </t>
  </si>
  <si>
    <t>B1500543919</t>
  </si>
  <si>
    <t>B1500543920</t>
  </si>
  <si>
    <t xml:space="preserve">SUMINISTRO DE ENERGIA ELECTRICA EDES VILLA ALTAGRACIA PERIODO 9-6-2024 AL 9-7-2024 </t>
  </si>
  <si>
    <t xml:space="preserve">SUMINISTRO DE ENERGIA ELECTRICA EDES ALCARRIZOS NORTE  PERIODO 15-6-2024 AL 16-7-2024 </t>
  </si>
  <si>
    <t>B1500543923</t>
  </si>
  <si>
    <t xml:space="preserve">SUMINISTRO DE ENERGIA ELECTRICA EDES SAN JUAN DE LA MAGUANA PERIODO 15-6-2024 AL 16-7-2024 </t>
  </si>
  <si>
    <t>B1500543921</t>
  </si>
  <si>
    <t>SEGURO DE VIDA NO. 2-2-102-0013383, PARA LOS COLABORADORES DE LA INSTITUCION, AGOSTO 2024</t>
  </si>
  <si>
    <t>E450000001025</t>
  </si>
  <si>
    <t>LOAZ TRADING &amp; CONSULTING, SRL</t>
  </si>
  <si>
    <t>E450000000014</t>
  </si>
  <si>
    <t>101-82021-7</t>
  </si>
  <si>
    <t>COMPAÑÍA DOMINICANA DE TELEFONOS, SA (CLARO)</t>
  </si>
  <si>
    <t>SERVICIO DE INTERNET, TELEFONIA Y TELECABLE DE LA INSTITUCION, CORRESPONDIENTE JULIO 2024</t>
  </si>
  <si>
    <t>SERVICIO DE FLOTAS DE LA INSTITUCION, CORRESPONIENTE A JULIO 2024</t>
  </si>
  <si>
    <t>E450000049783</t>
  </si>
  <si>
    <t>E450000049789</t>
  </si>
  <si>
    <t>GARENA, SRL</t>
  </si>
  <si>
    <t>ALTICE DOMINICANA, SA</t>
  </si>
  <si>
    <t>SERVICIO DE INTERNET PARA EL SISTEMA DE REDUNDANCIA, CORRESPONDIENTE AL PERIODO 26-7-2024 AL 25-8-2024</t>
  </si>
  <si>
    <t>E450000007051</t>
  </si>
  <si>
    <t>MUÑOZ CONCEPTO MOVILIARIO, SRL</t>
  </si>
  <si>
    <t>ADQUISICION E INSTALACION DE CUBICULOS DE OFICINA, PARA USO DE LA INSTITUCION</t>
  </si>
  <si>
    <t>B1500001810</t>
  </si>
  <si>
    <t>B1500005831</t>
  </si>
  <si>
    <t>B1500005835</t>
  </si>
  <si>
    <t>E450000003655</t>
  </si>
  <si>
    <t>SUPLIGENSA,SRL</t>
  </si>
  <si>
    <t>130-56055-2</t>
  </si>
  <si>
    <t>B1500001071</t>
  </si>
  <si>
    <t>B1500185557</t>
  </si>
  <si>
    <t>E450000001700</t>
  </si>
  <si>
    <t>1329</t>
  </si>
  <si>
    <t>1411</t>
  </si>
  <si>
    <t>1278</t>
  </si>
  <si>
    <t>1317</t>
  </si>
  <si>
    <t>1414</t>
  </si>
  <si>
    <t>1283</t>
  </si>
  <si>
    <t>1013</t>
  </si>
  <si>
    <t>1297</t>
  </si>
  <si>
    <t>1399</t>
  </si>
  <si>
    <t>1330</t>
  </si>
  <si>
    <t>ADQUSICION DE AGUA EMBOTELLADA PARA SUPLIR LAS NECESIDADES DE LA INSTITUCION</t>
  </si>
  <si>
    <t>E450000003657</t>
  </si>
  <si>
    <t>DOMINICAN SOCIAL SOLUTION C RODRIGUEZ, EIRL</t>
  </si>
  <si>
    <t>ADQUISICION DE UNIFORMES PARA EL EL PERSONAL QUE LABORA EN LA INSTITUCION</t>
  </si>
  <si>
    <t>131-16774-8</t>
  </si>
  <si>
    <t>B1500000175</t>
  </si>
  <si>
    <t>AL 31 de Diciembre de 2023</t>
  </si>
  <si>
    <t xml:space="preserve">Fecha Registro </t>
  </si>
  <si>
    <t>Monto a Pagar</t>
  </si>
  <si>
    <t>Monto Pagado</t>
  </si>
  <si>
    <t>Pendiente por Pagar</t>
  </si>
  <si>
    <t>Septiembre</t>
  </si>
  <si>
    <t>Octubre</t>
  </si>
  <si>
    <t>Noviembre</t>
  </si>
  <si>
    <t>Diciembre</t>
  </si>
  <si>
    <t>Sub Totales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</si>
  <si>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</si>
  <si>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</si>
  <si>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</si>
  <si>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</si>
  <si>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</si>
  <si>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</si>
  <si>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</si>
  <si>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</si>
  <si>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Totales</t>
  </si>
  <si>
    <t>Viaticos x Pagar al 31 de Agosto 2024</t>
  </si>
  <si>
    <t>Viaticos x Pagar mes de Septiembre de 2024</t>
  </si>
  <si>
    <t>Viaticos por Pagar al 30 de Septiembre 2024</t>
  </si>
  <si>
    <t>Viaticos Pagados al 30 de Septiembre de 2024</t>
  </si>
  <si>
    <t>Balance al 30 de Septiembre 2024</t>
  </si>
  <si>
    <t>PREPARADO POR: AMILKA UREÑA</t>
  </si>
  <si>
    <t>BALANCE AL 31 DE AGOSTO  2024</t>
  </si>
  <si>
    <t>ENTRADAS DE SEPTIEMBRE 2024</t>
  </si>
  <si>
    <t>30 DE SEPTIEMBRE 2024</t>
  </si>
  <si>
    <t xml:space="preserve">      AL 30 DE SEPTIEMBRE 2024</t>
  </si>
  <si>
    <t xml:space="preserve">            AL 30 DE SEPTIEMBRE  2024</t>
  </si>
  <si>
    <t>HUMANO SEGUROS, SA</t>
  </si>
  <si>
    <t>PLANES SUPLEMENTARIOS POLIZA NO. 30-95-198702 DE COLABORADORES AFILIADOS, SEPTIEMBRE 2024</t>
  </si>
  <si>
    <t>E450000001401</t>
  </si>
  <si>
    <t>SOLUCIONES CORPORATIVAS (SOLUCORP), SRL</t>
  </si>
  <si>
    <t>ADQUISICION DE ARTICULOS INFORMATICOS PARA USO DE LA INSTITUCION</t>
  </si>
  <si>
    <t>B1500000288</t>
  </si>
  <si>
    <t>ADQUISICION DE CREMA POLVO PARA SER UTILIZADA EN LA INSTITUCION</t>
  </si>
  <si>
    <t>130-88918-1</t>
  </si>
  <si>
    <t>B1500000127</t>
  </si>
  <si>
    <t>EQUIPOS CONSERJERIA Y SOLUCIONES EMPRESARIAL MUÑOZ NUÑEZ SRL</t>
  </si>
  <si>
    <t xml:space="preserve">RECOGIDA DE BASURA </t>
  </si>
  <si>
    <t>401-00747-9</t>
  </si>
  <si>
    <t>B1500056376</t>
  </si>
  <si>
    <t>B1500056615</t>
  </si>
  <si>
    <t>RESUMEN VIATICOS</t>
  </si>
  <si>
    <t>MULTISERVI WVR, SRL</t>
  </si>
  <si>
    <t>ADQUISICION DE POTES SEPARADORES DE FILAS, PARA USO DE LA INSTITUCION</t>
  </si>
  <si>
    <t>132-55883-9</t>
  </si>
  <si>
    <t>B1500000040</t>
  </si>
  <si>
    <t>SERVICIO DE MANTENIMIENTO Y REPARACION DE VEHICULO, DE LA OPERATIVIDAD DE LA INSTITUCION</t>
  </si>
  <si>
    <t>132-39237-1</t>
  </si>
  <si>
    <t>B1000000062</t>
  </si>
  <si>
    <t>ADQUISICION DE ELECTRODOMESTICOS PARA USO DE LA INSTITUCION</t>
  </si>
  <si>
    <t>ROSMA SOLUTIONS SERVICES GROUP, SRL</t>
  </si>
  <si>
    <t>OBELCA, SRL</t>
  </si>
  <si>
    <t>ADQUISICION DE MATERIALES ELECTRICOS PARA USO DE LA INSTITUCION</t>
  </si>
  <si>
    <t>132-11888-1</t>
  </si>
  <si>
    <t>132-51663-1</t>
  </si>
  <si>
    <t>130-40863-7</t>
  </si>
  <si>
    <t>B1500000714</t>
  </si>
  <si>
    <t>JACOBO DE LEON GARRIDO</t>
  </si>
  <si>
    <t xml:space="preserve">INCLUSION A NOMINA 112 JUBILACIONES </t>
  </si>
  <si>
    <t>001-1001099-8</t>
  </si>
  <si>
    <t xml:space="preserve">EDESUR </t>
  </si>
  <si>
    <t>B1500550555</t>
  </si>
  <si>
    <t>B1500550556</t>
  </si>
  <si>
    <t>B1500550557</t>
  </si>
  <si>
    <t>SUMINISTRO DE ENERGIA ELECTRICA DE LA SEDE VILLA ALTAGRACIAORRESPONDIENTE AL  PERIODO 9-7-2024 AL 8-8-2024</t>
  </si>
  <si>
    <t>SUMINISTRO DE ENERGIA ELECTRICA DE LA SEDE LA FERIA (SEDE CENTRAL) CORRESPONDIENTE AL  PERIODO 2-7-2024 AL 2-8-2024</t>
  </si>
  <si>
    <t>SUMINISTRO DE ENERGIA ELECTRICA DE LA SEDE SAN JUANCORRESPONDIENTE AL  PERIODO 3-7-2024 AL 3-8-2024</t>
  </si>
  <si>
    <t>SUMINISTRO DE ENERGIA ELECTRICA DE LA SEDE ALCARRIZO NORTE CORRESPONDIENTE AL  PERIODO 16-7-2024 AL 14-8-2024</t>
  </si>
  <si>
    <t>B1500550559</t>
  </si>
  <si>
    <t>SUMINISTRO DE ENERGIA ELECTRICA LA INDEPENDENCIA CORESPONDIENTE AL PERIODO 17/6/2024 AL 18/7/2024</t>
  </si>
  <si>
    <t>B1500342143</t>
  </si>
  <si>
    <t>SUMINISTRO DE ENERGIA ELECTRICA INVIVIENDA CORESPONDIENTE AL PERIODO 17/6/2024 AL 18/7/2024</t>
  </si>
  <si>
    <t>B1500346253</t>
  </si>
  <si>
    <t>SUMINISTRO DE ENERGIA ELECTRICA LA ROMANA CORESPONDIENTE AL PERIODO 17/6/2024 AL 18/7/2024</t>
  </si>
  <si>
    <t>B1500343629</t>
  </si>
  <si>
    <t>SUMINISTRO DE ENERGIA ELECTRICA LA INDEPENDENCIA CORESPONDIENTE AL PERIODO 18/7/2024 AL 19/8/2024</t>
  </si>
  <si>
    <t>B1500347484</t>
  </si>
  <si>
    <t>SUMINISTRO DE ENERGIA ELECTRICA INVIVIENDA CORESPONDIENTE AL PERIODO 17/6/2024 AL 19/8/2024</t>
  </si>
  <si>
    <t>SUMINISTRO DE ENERGIA ELECTRICA LA ROMANA CORESPONDIENTE AL PERIODO 18/7/2024 AL 19/8/2024</t>
  </si>
  <si>
    <t>B1500348813</t>
  </si>
  <si>
    <t>EDENORTE</t>
  </si>
  <si>
    <t>SUMINISTRO DE ENERGIA ELECTRICA DE LAS EDES VALVERDE CORRESPONDIENTE AL PERIODO 1-8-2024 AL 1-9-2024</t>
  </si>
  <si>
    <t>B1500456977</t>
  </si>
  <si>
    <t>SUMINISTRO DE ENERGIA ELECTRICA DE LAS EDES MONTELLANO CORRESPONDIENTE AL PERIODO 1-8-2024 AL 1-9-2024</t>
  </si>
  <si>
    <t>B1500454452</t>
  </si>
  <si>
    <t>SUMINISTRO DE ENERGIA ELECTRICA DE LAS EDES NAGUA CORRESPONDIENTE AL PERIODO 1-8-2024 AL 1-9-2024</t>
  </si>
  <si>
    <t>B1500458463</t>
  </si>
  <si>
    <t>SUMINISTRO DE ENERGIA ELECTRICA DE LAS EDES PUERTO PLATA CORRESPONDIENTE AL PERIODO 2-8-2024 AL 1-9-2024</t>
  </si>
  <si>
    <t>B1500454180</t>
  </si>
  <si>
    <t>SUMINISTRO DE ENERGIA ELECTRICA DE LAS EDES MOCA  CORRESPONDIENTE AL PERIODO 1-8-2024 AL 1-9-2024</t>
  </si>
  <si>
    <t>B1500455106</t>
  </si>
  <si>
    <t>INVERSIONS GRETMON, SRL</t>
  </si>
  <si>
    <t>ADQUISICION DE FOLDER PSRTICION PARA USO DE LA INSTITUCION</t>
  </si>
  <si>
    <t>130-77400-5</t>
  </si>
  <si>
    <t>B1500000417</t>
  </si>
  <si>
    <t>ADQUISCION DE MADERAS PARA SER UTILIZADAS EN EL DEPARTAMENTO DE COBRO DE LA INSTITUCION</t>
  </si>
  <si>
    <t>ADQUISICION DE COMBUSTIBLE PARA LA OPERATIVDAD DE LA INSTITUCION Y ASIGNACION DE FUNCIONARIOS, SEPTIEMBRE 2024</t>
  </si>
  <si>
    <t>B1500000618</t>
  </si>
  <si>
    <t>B1500000068</t>
  </si>
  <si>
    <t>TECNINET TECHNOLOGY, SRL</t>
  </si>
  <si>
    <t>SERVICIO DE REPARACION, MANTENIMIENTO, DESMONTE Y REINSTALACION DE LOS CONTROLES DE ACCESO</t>
  </si>
  <si>
    <t>131-90283-9</t>
  </si>
  <si>
    <t>LIC. CARLOS JULIO DE LA CRUZ FERRERAS</t>
  </si>
  <si>
    <t>SEIS NOTARIZACIONES DE CONTRATO, DOS APERTURAS DE SOBRE Y UNA APERTURA DE SOBRE (LOTES SUBASTADOS)</t>
  </si>
  <si>
    <t>001-1187473-1</t>
  </si>
  <si>
    <t>B1500000036</t>
  </si>
  <si>
    <t>B1500183508</t>
  </si>
  <si>
    <t>SUMINISTRO DE ENERGIA ELECTRICA DE LAS EDES VALVERDE  CORRESPONDIENTE AL PERIODO 1-1-2024 AL 1-2-2024</t>
  </si>
  <si>
    <t>B1500413656</t>
  </si>
  <si>
    <t>SUMINISTRO DE ENERGIA ELECTRICA DE LAS EDE PUERTO PLATA CORRESPONDIENTE AL PERIODO 1-6-2024 AL 5-7-2024</t>
  </si>
  <si>
    <t>B1500446073</t>
  </si>
  <si>
    <t>SERVICIO DE REFRIGERIOS PARA SER BRINDADOS EN ACTIVIDADES PROGRAMADAS POR LA UINSTITUCION</t>
  </si>
  <si>
    <t>B1500000833</t>
  </si>
  <si>
    <t>B1500000834</t>
  </si>
  <si>
    <t>B1500000848</t>
  </si>
  <si>
    <t>1265</t>
  </si>
  <si>
    <t>1320</t>
  </si>
  <si>
    <t>1282</t>
  </si>
  <si>
    <t>1328</t>
  </si>
  <si>
    <t>1357</t>
  </si>
  <si>
    <t>1397</t>
  </si>
  <si>
    <t>1398</t>
  </si>
  <si>
    <t>1410</t>
  </si>
  <si>
    <t>1412</t>
  </si>
  <si>
    <t>1413</t>
  </si>
  <si>
    <t>1419</t>
  </si>
  <si>
    <t>1422</t>
  </si>
  <si>
    <t>1441</t>
  </si>
  <si>
    <t>1457</t>
  </si>
  <si>
    <t>1461</t>
  </si>
  <si>
    <t>1508</t>
  </si>
  <si>
    <t>1490</t>
  </si>
  <si>
    <t>1489</t>
  </si>
  <si>
    <t>1488</t>
  </si>
  <si>
    <t>1487</t>
  </si>
  <si>
    <t>1466</t>
  </si>
  <si>
    <t>1470</t>
  </si>
  <si>
    <t>1471</t>
  </si>
  <si>
    <t>PLANES COMPLEMENTARIOS PARA LOS COLABORADORES AFILIADOS A LA ARS, MEDIANTE POLIZA NO. 00032, AGOSTO 2024</t>
  </si>
  <si>
    <t>1484</t>
  </si>
  <si>
    <t>1097</t>
  </si>
  <si>
    <t>1486</t>
  </si>
  <si>
    <t>ABRAHAM EMILIO CORDERO FRIAS</t>
  </si>
  <si>
    <t>40 ACTOS CON 69 TRASLADOS</t>
  </si>
  <si>
    <t>001-015062-9</t>
  </si>
  <si>
    <t>B1500000171</t>
  </si>
  <si>
    <t>SAMUEL CASTRO PUELLO</t>
  </si>
  <si>
    <t>JUAN ESPIRITUSANTO</t>
  </si>
  <si>
    <t>CONCEPCION RAMOS ROSARIO Y PAULINA SANTOS FAMILIA DE RAMOS</t>
  </si>
  <si>
    <t>DEVOLUCION DE TERRENO PARCELA NO. 7-C-8-1 DC NO. 8 SECTOR BARRIO LINDO, PROVINCIA SANTIAGO</t>
  </si>
  <si>
    <t>DEVOLUCION DE TERRENO PARCELA NO. 217-B-8 DC NO. 6, LOS FRAILES 2 SANTO DOMINGO ESTE, PROVINCIA SANTO DOMINGO</t>
  </si>
  <si>
    <t>DEVOLUCION DE TERRENO SOLAR NO. 1-REF- PARTE, MANZANA NO. 881 DC NO. 1 SECTOR VILLA CONSUELO, DISTRITO NACIONAL</t>
  </si>
  <si>
    <t xml:space="preserve">SERVICIO DE PUBLICIDAD EN PERIODICOS </t>
  </si>
  <si>
    <t>101-00356-1</t>
  </si>
  <si>
    <t>B1500005856</t>
  </si>
  <si>
    <t xml:space="preserve">SEGURO NACIONAL DE SALUD </t>
  </si>
  <si>
    <t>PLANES COMPLEMENTARIOS PARA COLABORADORES AFILIADOS, MEDIANTE POLIZA NO. 00032, CORRESP. SEPTIEMBRE 2024</t>
  </si>
  <si>
    <t>401-51645-4</t>
  </si>
  <si>
    <t>B1500012604</t>
  </si>
  <si>
    <t>AL 30 de Septiembre de 2024</t>
  </si>
  <si>
    <t>B1500348343</t>
  </si>
  <si>
    <t>1495</t>
  </si>
  <si>
    <t>JOSE RAFAEL HELENA RODRIGUEZ</t>
  </si>
  <si>
    <t>DEVOLUCION DE TERRENO</t>
  </si>
  <si>
    <t>1476</t>
  </si>
  <si>
    <t>DEVOLUION</t>
  </si>
  <si>
    <t>E4500000004297</t>
  </si>
  <si>
    <t>SALIDAS AL 30 DE SEEPTIEMBRE 2024</t>
  </si>
  <si>
    <t>SERVICIO DE MANTENIMIENTO DE VEHICULOS EN GARANTIA PARA USO DE LA INSTITUCION</t>
  </si>
  <si>
    <t>E4500000000074</t>
  </si>
  <si>
    <t>POLIZA SEGURO DE VIDA NO.2-2-102-00113383 CORRESPONDIENTE AL MES DE SEPTIEMBRE 2024</t>
  </si>
  <si>
    <t>101-87450-3</t>
  </si>
  <si>
    <t>E450000001515</t>
  </si>
  <si>
    <t>MESSI, SRL</t>
  </si>
  <si>
    <t>ADQUISICION DE TONERES Y CARTUCHOS, PARA USO DE LA INSTITUCION, DIRIGIDO A MIPYMES</t>
  </si>
  <si>
    <t>131-32248-4</t>
  </si>
  <si>
    <t>B1500000438</t>
  </si>
  <si>
    <t>SEGUROS RESERVAS, SA</t>
  </si>
  <si>
    <t>B1500046854</t>
  </si>
  <si>
    <t>OCHO NOTARIZACIONES DE CONTRATOS Y DOS APERTURAS DE SOBRE</t>
  </si>
  <si>
    <t>B1500000037</t>
  </si>
  <si>
    <t>1539</t>
  </si>
  <si>
    <t>1559</t>
  </si>
  <si>
    <t>RECOGIDA DE BASURA, CORRESPONDIENTE AGOSTO 2024</t>
  </si>
  <si>
    <t>RECOGIDA DE BASURA, CORRESPONDIENTE SEPTIEMBRE 2024</t>
  </si>
  <si>
    <t>B1500000538</t>
  </si>
  <si>
    <t>1562</t>
  </si>
  <si>
    <t>1632</t>
  </si>
  <si>
    <t>1609</t>
  </si>
  <si>
    <t>1608</t>
  </si>
  <si>
    <t>1616</t>
  </si>
  <si>
    <t>1607</t>
  </si>
  <si>
    <t>1560</t>
  </si>
  <si>
    <t>Pendiente</t>
  </si>
  <si>
    <t>Monto modificado</t>
  </si>
  <si>
    <t>Pagados</t>
  </si>
  <si>
    <t>Monto Eliminado</t>
  </si>
  <si>
    <t>Viaticos Eliminados Mayo-Junio 2024</t>
  </si>
  <si>
    <t>TRANF.</t>
  </si>
  <si>
    <t>VIATICOS SEPTIEMBRE 2024</t>
  </si>
  <si>
    <t>VIATICOS PAGADOS SEPT 2024</t>
  </si>
  <si>
    <t>VIATICOS ELIMINADOS MAYO-JUNIO 2024</t>
  </si>
  <si>
    <t>REGALIA PASCUAL (INACTIVO)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</si>
</sst>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  <numFmt numFmtId="168" formatCode="#,##0.000000000"/>
    <numFmt numFmtId="169" formatCode="#,##0.0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4"/>
      <name val="Calibri"/>
      <family val="2"/>
      <scheme val="minor"/>
    </font>
    <font>
      <i/>
      <sz val="11"/>
      <color theme="1"/>
      <name val="Calibri"/>
      <family val="2"/>
    </font>
    <font>
      <i/>
      <sz val="14"/>
      <color theme="1"/>
      <name val="Calibri"/>
      <family val="2"/>
    </font>
    <font>
      <b/>
      <i/>
      <sz val="14"/>
      <color theme="1"/>
      <name val="Calibri"/>
      <family val="2"/>
    </font>
    <font>
      <sz val="11"/>
      <color theme="1"/>
      <name val="Calibri"/>
      <family val="2"/>
    </font>
    <font>
      <i/>
      <sz val="14"/>
      <name val="Calibri"/>
      <family val="2"/>
    </font>
    <font>
      <b/>
      <i/>
      <sz val="14"/>
      <name val="Calibri"/>
      <family val="2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0"/>
      <color rgb="FF212529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i/>
      <sz val="11"/>
      <name val="Calibri"/>
      <family val="2"/>
    </font>
    <font>
      <i/>
      <sz val="12"/>
      <color rgb="FFFF0000"/>
      <name val="Calibri"/>
      <family val="2"/>
    </font>
    <font>
      <sz val="12"/>
      <color rgb="FFFF0000"/>
      <name val="Calibri"/>
      <family val="2"/>
    </font>
    <font>
      <i/>
      <sz val="14"/>
      <color rgb="FF000000"/>
      <name val="Calibri"/>
      <family val="2"/>
    </font>
    <font>
      <sz val="11"/>
      <name val="Calibri"/>
      <family val="2"/>
    </font>
    <font>
      <i/>
      <sz val="11"/>
      <color rgb="FFFF0000"/>
      <name val="Calibri"/>
      <family val="2"/>
    </font>
    <font>
      <sz val="11"/>
      <color rgb="FFFF0000"/>
      <name val="Calibri"/>
      <family val="2"/>
    </font>
    <font>
      <i/>
      <sz val="14"/>
      <color rgb="FFFF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4"/>
      <color rgb="FF0070C0"/>
      <name val="Calibri"/>
      <family val="2"/>
    </font>
    <font>
      <b/>
      <i/>
      <sz val="14"/>
      <color rgb="FFFF0000"/>
      <name val="Calibri"/>
      <family val="2"/>
    </font>
    <font>
      <b/>
      <i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rgb="FF0070C0"/>
      <name val="Calibri"/>
      <family val="2"/>
    </font>
    <font>
      <i/>
      <sz val="16"/>
      <name val="Calibri"/>
      <family val="2"/>
      <scheme val="minor"/>
    </font>
    <font>
      <sz val="11"/>
      <name val="Calibri"/>
    </font>
    <font>
      <b/>
      <sz val="14"/>
      <name val="Calibri"/>
      <family val="2"/>
    </font>
    <font>
      <b/>
      <sz val="16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EFEF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37" fillId="0" borderId="0"/>
    <xf numFmtId="43" fontId="44" fillId="0" borderId="0" applyFont="0" applyFill="0" applyBorder="0" applyAlignment="0" applyProtection="0"/>
    <xf numFmtId="0" fontId="55" fillId="0" borderId="0"/>
    <xf numFmtId="43" fontId="37" fillId="0" borderId="0" applyFont="0" applyFill="0" applyBorder="0" applyAlignment="0" applyProtection="0"/>
  </cellStyleXfs>
  <cellXfs count="37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3" fontId="2" fillId="0" borderId="0" xfId="1" applyFont="1" applyAlignment="1"/>
    <xf numFmtId="43" fontId="2" fillId="0" borderId="0" xfId="1" applyFont="1" applyAlignment="1">
      <alignment horizontal="center"/>
    </xf>
    <xf numFmtId="43" fontId="0" fillId="0" borderId="0" xfId="0" applyNumberFormat="1"/>
    <xf numFmtId="0" fontId="0" fillId="3" borderId="0" xfId="0" applyFill="1"/>
    <xf numFmtId="4" fontId="4" fillId="0" borderId="0" xfId="2" applyNumberFormat="1" applyFont="1" applyAlignment="1">
      <alignment horizontal="right" vertical="center" wrapText="1"/>
    </xf>
    <xf numFmtId="43" fontId="4" fillId="0" borderId="0" xfId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/>
    </xf>
    <xf numFmtId="0" fontId="0" fillId="4" borderId="0" xfId="0" applyFill="1"/>
    <xf numFmtId="0" fontId="9" fillId="0" borderId="0" xfId="0" applyFont="1"/>
    <xf numFmtId="43" fontId="9" fillId="0" borderId="0" xfId="1" applyFont="1"/>
    <xf numFmtId="0" fontId="0" fillId="0" borderId="0" xfId="0" applyBorder="1"/>
    <xf numFmtId="43" fontId="5" fillId="0" borderId="0" xfId="1" applyFont="1" applyFill="1" applyBorder="1"/>
    <xf numFmtId="0" fontId="0" fillId="0" borderId="0" xfId="0" applyFill="1"/>
    <xf numFmtId="0" fontId="0" fillId="0" borderId="0" xfId="0" applyFill="1" applyBorder="1"/>
    <xf numFmtId="43" fontId="0" fillId="0" borderId="0" xfId="0" applyNumberForma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4" borderId="0" xfId="0" applyFont="1" applyFill="1"/>
    <xf numFmtId="43" fontId="0" fillId="4" borderId="0" xfId="1" applyFont="1" applyFill="1"/>
    <xf numFmtId="0" fontId="10" fillId="4" borderId="0" xfId="0" applyFont="1" applyFill="1"/>
    <xf numFmtId="43" fontId="10" fillId="4" borderId="0" xfId="1" applyFont="1" applyFill="1" applyBorder="1"/>
    <xf numFmtId="0" fontId="10" fillId="4" borderId="0" xfId="0" applyFont="1" applyFill="1" applyAlignment="1">
      <alignment horizontal="center"/>
    </xf>
    <xf numFmtId="43" fontId="10" fillId="4" borderId="0" xfId="1" applyFont="1" applyFill="1" applyBorder="1" applyAlignment="1">
      <alignment horizontal="left"/>
    </xf>
    <xf numFmtId="43" fontId="9" fillId="4" borderId="0" xfId="1" applyFont="1" applyFill="1"/>
    <xf numFmtId="43" fontId="9" fillId="4" borderId="0" xfId="1" applyFont="1" applyFill="1" applyBorder="1"/>
    <xf numFmtId="0" fontId="8" fillId="4" borderId="0" xfId="0" applyFont="1" applyFill="1"/>
    <xf numFmtId="43" fontId="11" fillId="4" borderId="0" xfId="1" applyFont="1" applyFill="1" applyAlignment="1">
      <alignment horizontal="center"/>
    </xf>
    <xf numFmtId="0" fontId="0" fillId="0" borderId="0" xfId="0" applyFill="1" applyBorder="1" applyAlignment="1">
      <alignment horizontal="center" wrapText="1"/>
    </xf>
    <xf numFmtId="43" fontId="12" fillId="4" borderId="2" xfId="1" applyFont="1" applyFill="1" applyBorder="1"/>
    <xf numFmtId="0" fontId="15" fillId="5" borderId="13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 wrapText="1"/>
    </xf>
    <xf numFmtId="0" fontId="15" fillId="5" borderId="16" xfId="2" applyFont="1" applyFill="1" applyBorder="1" applyAlignment="1">
      <alignment horizontal="center" vertical="center" wrapText="1"/>
    </xf>
    <xf numFmtId="0" fontId="15" fillId="5" borderId="24" xfId="2" applyFont="1" applyFill="1" applyBorder="1" applyAlignment="1">
      <alignment horizontal="center" vertical="center" wrapText="1"/>
    </xf>
    <xf numFmtId="165" fontId="15" fillId="5" borderId="15" xfId="1" applyNumberFormat="1" applyFont="1" applyFill="1" applyBorder="1" applyAlignment="1">
      <alignment horizontal="center" vertical="center"/>
    </xf>
    <xf numFmtId="165" fontId="15" fillId="5" borderId="13" xfId="1" applyNumberFormat="1" applyFont="1" applyFill="1" applyBorder="1" applyAlignment="1">
      <alignment horizontal="center" vertical="center"/>
    </xf>
    <xf numFmtId="165" fontId="15" fillId="5" borderId="16" xfId="1" applyNumberFormat="1" applyFont="1" applyFill="1" applyBorder="1" applyAlignment="1">
      <alignment horizontal="center" vertical="center"/>
    </xf>
    <xf numFmtId="165" fontId="15" fillId="5" borderId="24" xfId="1" applyNumberFormat="1" applyFont="1" applyFill="1" applyBorder="1" applyAlignment="1">
      <alignment horizontal="center" vertical="center" wrapText="1"/>
    </xf>
    <xf numFmtId="165" fontId="15" fillId="5" borderId="14" xfId="1" applyNumberFormat="1" applyFont="1" applyFill="1" applyBorder="1" applyAlignment="1">
      <alignment horizontal="center" vertical="center"/>
    </xf>
    <xf numFmtId="14" fontId="12" fillId="4" borderId="4" xfId="2" applyNumberFormat="1" applyFont="1" applyFill="1" applyBorder="1" applyAlignment="1">
      <alignment horizontal="left"/>
    </xf>
    <xf numFmtId="43" fontId="12" fillId="4" borderId="4" xfId="1" applyFont="1" applyFill="1" applyBorder="1" applyAlignment="1">
      <alignment horizontal="left"/>
    </xf>
    <xf numFmtId="0" fontId="12" fillId="4" borderId="4" xfId="0" applyFont="1" applyFill="1" applyBorder="1" applyAlignment="1">
      <alignment horizontal="center"/>
    </xf>
    <xf numFmtId="0" fontId="12" fillId="4" borderId="2" xfId="2" applyFont="1" applyFill="1" applyBorder="1" applyAlignment="1">
      <alignment horizontal="left"/>
    </xf>
    <xf numFmtId="14" fontId="12" fillId="4" borderId="2" xfId="2" applyNumberFormat="1" applyFont="1" applyFill="1" applyBorder="1" applyAlignment="1">
      <alignment horizontal="left"/>
    </xf>
    <xf numFmtId="43" fontId="12" fillId="4" borderId="2" xfId="1" applyFont="1" applyFill="1" applyBorder="1" applyAlignment="1">
      <alignment horizontal="left"/>
    </xf>
    <xf numFmtId="0" fontId="12" fillId="4" borderId="2" xfId="4" applyFont="1" applyFill="1" applyBorder="1"/>
    <xf numFmtId="0" fontId="12" fillId="4" borderId="2" xfId="2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/>
    </xf>
    <xf numFmtId="0" fontId="12" fillId="4" borderId="1" xfId="2" applyFont="1" applyFill="1" applyBorder="1" applyAlignment="1">
      <alignment horizontal="left"/>
    </xf>
    <xf numFmtId="14" fontId="12" fillId="4" borderId="2" xfId="1" applyNumberFormat="1" applyFont="1" applyFill="1" applyBorder="1" applyAlignment="1">
      <alignment horizontal="left"/>
    </xf>
    <xf numFmtId="0" fontId="12" fillId="4" borderId="2" xfId="2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43" fontId="12" fillId="4" borderId="2" xfId="1" applyFont="1" applyFill="1" applyBorder="1" applyAlignment="1">
      <alignment horizontal="left" vertical="center" wrapText="1"/>
    </xf>
    <xf numFmtId="0" fontId="12" fillId="4" borderId="2" xfId="6" applyFont="1" applyFill="1" applyBorder="1" applyAlignment="1">
      <alignment horizontal="left"/>
    </xf>
    <xf numFmtId="49" fontId="12" fillId="4" borderId="2" xfId="1" applyNumberFormat="1" applyFont="1" applyFill="1" applyBorder="1" applyAlignment="1">
      <alignment horizontal="left"/>
    </xf>
    <xf numFmtId="0" fontId="13" fillId="4" borderId="2" xfId="2" applyFont="1" applyFill="1" applyBorder="1" applyAlignment="1">
      <alignment horizontal="left"/>
    </xf>
    <xf numFmtId="14" fontId="13" fillId="4" borderId="2" xfId="2" applyNumberFormat="1" applyFont="1" applyFill="1" applyBorder="1" applyAlignment="1">
      <alignment horizontal="left"/>
    </xf>
    <xf numFmtId="43" fontId="13" fillId="4" borderId="2" xfId="1" applyFont="1" applyFill="1" applyBorder="1" applyAlignment="1">
      <alignment horizontal="left"/>
    </xf>
    <xf numFmtId="43" fontId="15" fillId="5" borderId="11" xfId="1" applyFont="1" applyFill="1" applyBorder="1"/>
    <xf numFmtId="0" fontId="17" fillId="4" borderId="0" xfId="0" applyFont="1" applyFill="1" applyAlignment="1">
      <alignment horizontal="center"/>
    </xf>
    <xf numFmtId="0" fontId="18" fillId="4" borderId="0" xfId="0" applyFont="1" applyFill="1"/>
    <xf numFmtId="0" fontId="19" fillId="4" borderId="0" xfId="4" applyFont="1" applyFill="1" applyAlignment="1">
      <alignment horizontal="center"/>
    </xf>
    <xf numFmtId="0" fontId="20" fillId="4" borderId="0" xfId="4" applyFont="1" applyFill="1" applyAlignment="1">
      <alignment horizontal="center"/>
    </xf>
    <xf numFmtId="0" fontId="20" fillId="4" borderId="0" xfId="2" applyFont="1" applyFill="1" applyAlignment="1">
      <alignment horizontal="center"/>
    </xf>
    <xf numFmtId="0" fontId="12" fillId="4" borderId="3" xfId="2" applyFont="1" applyFill="1" applyBorder="1" applyAlignment="1">
      <alignment horizontal="left"/>
    </xf>
    <xf numFmtId="43" fontId="12" fillId="4" borderId="0" xfId="3" applyFont="1" applyFill="1" applyBorder="1" applyAlignment="1">
      <alignment horizontal="center"/>
    </xf>
    <xf numFmtId="0" fontId="13" fillId="4" borderId="0" xfId="0" applyFont="1" applyFill="1"/>
    <xf numFmtId="0" fontId="11" fillId="4" borderId="0" xfId="0" applyFont="1" applyFill="1" applyAlignment="1">
      <alignment horizontal="center"/>
    </xf>
    <xf numFmtId="0" fontId="13" fillId="4" borderId="2" xfId="4" applyFont="1" applyFill="1" applyBorder="1"/>
    <xf numFmtId="0" fontId="11" fillId="4" borderId="0" xfId="0" applyFont="1" applyFill="1"/>
    <xf numFmtId="43" fontId="11" fillId="4" borderId="0" xfId="1" applyFont="1" applyFill="1" applyAlignment="1"/>
    <xf numFmtId="0" fontId="28" fillId="4" borderId="0" xfId="0" applyFont="1" applyFill="1"/>
    <xf numFmtId="43" fontId="13" fillId="4" borderId="0" xfId="1" applyFont="1" applyFill="1"/>
    <xf numFmtId="43" fontId="13" fillId="4" borderId="0" xfId="0" applyNumberFormat="1" applyFont="1" applyFill="1"/>
    <xf numFmtId="43" fontId="29" fillId="4" borderId="0" xfId="1" applyFont="1" applyFill="1"/>
    <xf numFmtId="43" fontId="18" fillId="4" borderId="0" xfId="1" applyFont="1" applyFill="1"/>
    <xf numFmtId="0" fontId="19" fillId="4" borderId="0" xfId="2" applyFont="1" applyFill="1" applyAlignment="1">
      <alignment horizontal="center"/>
    </xf>
    <xf numFmtId="4" fontId="19" fillId="4" borderId="0" xfId="3" applyNumberFormat="1" applyFont="1" applyFill="1" applyBorder="1" applyAlignment="1">
      <alignment horizontal="right"/>
    </xf>
    <xf numFmtId="4" fontId="11" fillId="4" borderId="0" xfId="0" applyNumberFormat="1" applyFont="1" applyFill="1"/>
    <xf numFmtId="43" fontId="27" fillId="4" borderId="0" xfId="3" applyFont="1" applyFill="1" applyBorder="1" applyAlignment="1">
      <alignment horizontal="center"/>
    </xf>
    <xf numFmtId="0" fontId="28" fillId="4" borderId="0" xfId="2" applyFont="1" applyFill="1" applyAlignment="1">
      <alignment horizontal="left"/>
    </xf>
    <xf numFmtId="14" fontId="28" fillId="4" borderId="0" xfId="2" applyNumberFormat="1" applyFont="1" applyFill="1" applyAlignment="1">
      <alignment horizontal="left"/>
    </xf>
    <xf numFmtId="0" fontId="18" fillId="4" borderId="0" xfId="0" applyFont="1" applyFill="1" applyBorder="1"/>
    <xf numFmtId="43" fontId="19" fillId="4" borderId="0" xfId="3" applyFont="1" applyFill="1" applyBorder="1" applyAlignment="1">
      <alignment horizontal="right"/>
    </xf>
    <xf numFmtId="43" fontId="28" fillId="4" borderId="0" xfId="1" applyFont="1" applyFill="1" applyBorder="1" applyAlignment="1">
      <alignment horizontal="left"/>
    </xf>
    <xf numFmtId="49" fontId="27" fillId="4" borderId="0" xfId="2" applyNumberFormat="1" applyFont="1" applyFill="1" applyAlignment="1">
      <alignment horizontal="right" vertical="center" wrapText="1"/>
    </xf>
    <xf numFmtId="49" fontId="27" fillId="4" borderId="0" xfId="1" applyNumberFormat="1" applyFont="1" applyFill="1" applyBorder="1" applyAlignment="1">
      <alignment horizontal="center" vertical="center" wrapText="1"/>
    </xf>
    <xf numFmtId="0" fontId="17" fillId="4" borderId="0" xfId="0" applyFont="1" applyFill="1"/>
    <xf numFmtId="49" fontId="18" fillId="4" borderId="0" xfId="0" applyNumberFormat="1" applyFont="1" applyFill="1"/>
    <xf numFmtId="49" fontId="18" fillId="4" borderId="0" xfId="0" applyNumberFormat="1" applyFont="1" applyFill="1" applyAlignment="1">
      <alignment horizontal="center"/>
    </xf>
    <xf numFmtId="0" fontId="29" fillId="4" borderId="0" xfId="0" applyFont="1" applyFill="1" applyAlignment="1">
      <alignment horizontal="center"/>
    </xf>
    <xf numFmtId="0" fontId="29" fillId="4" borderId="0" xfId="0" applyFont="1" applyFill="1"/>
    <xf numFmtId="0" fontId="31" fillId="4" borderId="0" xfId="0" applyFont="1" applyFill="1"/>
    <xf numFmtId="0" fontId="12" fillId="4" borderId="2" xfId="2" applyFont="1" applyFill="1" applyBorder="1" applyAlignment="1">
      <alignment vertical="center"/>
    </xf>
    <xf numFmtId="4" fontId="16" fillId="4" borderId="0" xfId="1" applyNumberFormat="1" applyFont="1" applyFill="1" applyBorder="1"/>
    <xf numFmtId="43" fontId="31" fillId="4" borderId="0" xfId="1" applyFont="1" applyFill="1" applyBorder="1"/>
    <xf numFmtId="0" fontId="32" fillId="4" borderId="0" xfId="0" applyFont="1" applyFill="1"/>
    <xf numFmtId="0" fontId="12" fillId="0" borderId="2" xfId="2" applyFont="1" applyFill="1" applyBorder="1" applyAlignment="1">
      <alignment horizontal="left"/>
    </xf>
    <xf numFmtId="43" fontId="12" fillId="0" borderId="2" xfId="1" applyFont="1" applyFill="1" applyBorder="1" applyAlignment="1">
      <alignment horizontal="left"/>
    </xf>
    <xf numFmtId="0" fontId="18" fillId="4" borderId="0" xfId="0" applyFont="1" applyFill="1" applyAlignment="1"/>
    <xf numFmtId="0" fontId="30" fillId="4" borderId="0" xfId="2" applyFont="1" applyFill="1" applyBorder="1" applyAlignment="1">
      <alignment horizontal="center"/>
    </xf>
    <xf numFmtId="4" fontId="33" fillId="4" borderId="0" xfId="1" applyNumberFormat="1" applyFont="1" applyFill="1" applyBorder="1"/>
    <xf numFmtId="4" fontId="29" fillId="4" borderId="0" xfId="0" applyNumberFormat="1" applyFont="1" applyFill="1"/>
    <xf numFmtId="168" fontId="18" fillId="4" borderId="0" xfId="0" applyNumberFormat="1" applyFont="1" applyFill="1"/>
    <xf numFmtId="0" fontId="33" fillId="4" borderId="0" xfId="0" applyFont="1" applyFill="1" applyAlignment="1">
      <alignment horizontal="center"/>
    </xf>
    <xf numFmtId="43" fontId="33" fillId="4" borderId="0" xfId="1" applyFont="1" applyFill="1" applyAlignment="1">
      <alignment horizontal="center"/>
    </xf>
    <xf numFmtId="43" fontId="33" fillId="4" borderId="0" xfId="1" applyFont="1" applyFill="1" applyAlignment="1"/>
    <xf numFmtId="4" fontId="18" fillId="4" borderId="0" xfId="0" applyNumberFormat="1" applyFont="1" applyFill="1"/>
    <xf numFmtId="43" fontId="8" fillId="4" borderId="0" xfId="1" applyFont="1" applyFill="1"/>
    <xf numFmtId="0" fontId="11" fillId="5" borderId="13" xfId="0" applyFont="1" applyFill="1" applyBorder="1" applyAlignment="1">
      <alignment horizontal="center"/>
    </xf>
    <xf numFmtId="4" fontId="11" fillId="5" borderId="13" xfId="0" applyNumberFormat="1" applyFont="1" applyFill="1" applyBorder="1"/>
    <xf numFmtId="15" fontId="11" fillId="5" borderId="13" xfId="0" applyNumberFormat="1" applyFont="1" applyFill="1" applyBorder="1" applyAlignment="1">
      <alignment horizontal="center"/>
    </xf>
    <xf numFmtId="43" fontId="13" fillId="4" borderId="0" xfId="0" applyNumberFormat="1" applyFont="1" applyFill="1" applyBorder="1"/>
    <xf numFmtId="43" fontId="8" fillId="0" borderId="0" xfId="1" applyFont="1"/>
    <xf numFmtId="0" fontId="15" fillId="5" borderId="23" xfId="2" applyFont="1" applyFill="1" applyBorder="1" applyAlignment="1">
      <alignment horizontal="center" vertical="center"/>
    </xf>
    <xf numFmtId="0" fontId="15" fillId="5" borderId="23" xfId="2" applyFont="1" applyFill="1" applyBorder="1" applyAlignment="1">
      <alignment horizontal="center" vertical="center" wrapText="1"/>
    </xf>
    <xf numFmtId="0" fontId="12" fillId="0" borderId="2" xfId="2" applyFont="1" applyFill="1" applyBorder="1" applyAlignment="1">
      <alignment horizontal="left" vertical="center"/>
    </xf>
    <xf numFmtId="0" fontId="12" fillId="0" borderId="4" xfId="2" applyFont="1" applyFill="1" applyBorder="1" applyAlignment="1">
      <alignment horizontal="left"/>
    </xf>
    <xf numFmtId="14" fontId="12" fillId="0" borderId="4" xfId="2" applyNumberFormat="1" applyFont="1" applyFill="1" applyBorder="1" applyAlignment="1">
      <alignment horizontal="left"/>
    </xf>
    <xf numFmtId="43" fontId="12" fillId="0" borderId="4" xfId="1" applyFont="1" applyFill="1" applyBorder="1" applyAlignment="1">
      <alignment horizontal="left"/>
    </xf>
    <xf numFmtId="0" fontId="12" fillId="0" borderId="1" xfId="2" applyFont="1" applyFill="1" applyBorder="1" applyAlignment="1">
      <alignment horizontal="left" vertical="center" wrapText="1"/>
    </xf>
    <xf numFmtId="0" fontId="12" fillId="4" borderId="4" xfId="2" applyFont="1" applyFill="1" applyBorder="1" applyAlignment="1">
      <alignment horizontal="left"/>
    </xf>
    <xf numFmtId="14" fontId="12" fillId="4" borderId="4" xfId="1" applyNumberFormat="1" applyFont="1" applyFill="1" applyBorder="1" applyAlignment="1">
      <alignment horizontal="left"/>
    </xf>
    <xf numFmtId="0" fontId="16" fillId="5" borderId="26" xfId="0" applyFont="1" applyFill="1" applyBorder="1" applyAlignment="1">
      <alignment horizontal="center"/>
    </xf>
    <xf numFmtId="0" fontId="16" fillId="5" borderId="27" xfId="0" applyFont="1" applyFill="1" applyBorder="1" applyAlignment="1">
      <alignment horizontal="center"/>
    </xf>
    <xf numFmtId="43" fontId="16" fillId="5" borderId="27" xfId="1" applyFont="1" applyFill="1" applyBorder="1" applyAlignment="1">
      <alignment horizontal="center" wrapText="1"/>
    </xf>
    <xf numFmtId="164" fontId="16" fillId="5" borderId="27" xfId="0" applyNumberFormat="1" applyFont="1" applyFill="1" applyBorder="1" applyAlignment="1">
      <alignment horizontal="center" wrapText="1"/>
    </xf>
    <xf numFmtId="0" fontId="16" fillId="5" borderId="25" xfId="0" applyFont="1" applyFill="1" applyBorder="1" applyAlignment="1">
      <alignment horizontal="center" wrapText="1"/>
    </xf>
    <xf numFmtId="49" fontId="13" fillId="4" borderId="0" xfId="0" applyNumberFormat="1" applyFont="1" applyFill="1"/>
    <xf numFmtId="43" fontId="36" fillId="0" borderId="0" xfId="1" applyFont="1" applyFill="1" applyBorder="1" applyAlignment="1">
      <alignment horizontal="left"/>
    </xf>
    <xf numFmtId="0" fontId="13" fillId="4" borderId="0" xfId="0" applyFont="1" applyFill="1" applyBorder="1"/>
    <xf numFmtId="43" fontId="35" fillId="0" borderId="0" xfId="0" applyNumberFormat="1" applyFont="1" applyFill="1"/>
    <xf numFmtId="0" fontId="35" fillId="0" borderId="0" xfId="0" applyFont="1"/>
    <xf numFmtId="0" fontId="35" fillId="4" borderId="0" xfId="0" applyFont="1" applyFill="1"/>
    <xf numFmtId="4" fontId="35" fillId="0" borderId="0" xfId="0" applyNumberFormat="1" applyFont="1" applyFill="1"/>
    <xf numFmtId="0" fontId="12" fillId="0" borderId="2" xfId="0" applyFont="1" applyFill="1" applyBorder="1"/>
    <xf numFmtId="4" fontId="11" fillId="5" borderId="21" xfId="1" applyNumberFormat="1" applyFont="1" applyFill="1" applyBorder="1"/>
    <xf numFmtId="0" fontId="15" fillId="5" borderId="23" xfId="2" applyFont="1" applyFill="1" applyBorder="1" applyAlignment="1">
      <alignment horizontal="center" wrapText="1"/>
    </xf>
    <xf numFmtId="4" fontId="15" fillId="5" borderId="23" xfId="3" applyNumberFormat="1" applyFont="1" applyFill="1" applyBorder="1" applyAlignment="1">
      <alignment horizontal="center" wrapText="1"/>
    </xf>
    <xf numFmtId="43" fontId="16" fillId="5" borderId="21" xfId="1" applyFont="1" applyFill="1" applyBorder="1" applyAlignment="1">
      <alignment horizontal="center"/>
    </xf>
    <xf numFmtId="15" fontId="11" fillId="5" borderId="28" xfId="0" applyNumberFormat="1" applyFont="1" applyFill="1" applyBorder="1" applyAlignment="1">
      <alignment horizontal="center"/>
    </xf>
    <xf numFmtId="0" fontId="11" fillId="5" borderId="21" xfId="0" applyFont="1" applyFill="1" applyBorder="1" applyAlignment="1">
      <alignment horizontal="center"/>
    </xf>
    <xf numFmtId="4" fontId="11" fillId="5" borderId="21" xfId="0" applyNumberFormat="1" applyFont="1" applyFill="1" applyBorder="1"/>
    <xf numFmtId="0" fontId="34" fillId="4" borderId="23" xfId="0" applyFont="1" applyFill="1" applyBorder="1"/>
    <xf numFmtId="0" fontId="34" fillId="4" borderId="28" xfId="0" applyFont="1" applyFill="1" applyBorder="1"/>
    <xf numFmtId="0" fontId="34" fillId="4" borderId="21" xfId="0" applyFont="1" applyFill="1" applyBorder="1"/>
    <xf numFmtId="15" fontId="11" fillId="5" borderId="23" xfId="0" applyNumberFormat="1" applyFont="1" applyFill="1" applyBorder="1" applyAlignment="1">
      <alignment horizontal="center"/>
    </xf>
    <xf numFmtId="4" fontId="34" fillId="4" borderId="28" xfId="0" applyNumberFormat="1" applyFont="1" applyFill="1" applyBorder="1"/>
    <xf numFmtId="43" fontId="34" fillId="4" borderId="28" xfId="0" applyNumberFormat="1" applyFont="1" applyFill="1" applyBorder="1"/>
    <xf numFmtId="4" fontId="34" fillId="4" borderId="21" xfId="0" applyNumberFormat="1" applyFont="1" applyFill="1" applyBorder="1"/>
    <xf numFmtId="0" fontId="11" fillId="5" borderId="18" xfId="0" applyFont="1" applyFill="1" applyBorder="1"/>
    <xf numFmtId="0" fontId="11" fillId="5" borderId="29" xfId="0" applyFont="1" applyFill="1" applyBorder="1" applyAlignment="1">
      <alignment horizontal="center"/>
    </xf>
    <xf numFmtId="4" fontId="11" fillId="5" borderId="30" xfId="0" applyNumberFormat="1" applyFont="1" applyFill="1" applyBorder="1"/>
    <xf numFmtId="4" fontId="34" fillId="4" borderId="23" xfId="0" applyNumberFormat="1" applyFont="1" applyFill="1" applyBorder="1"/>
    <xf numFmtId="0" fontId="18" fillId="4" borderId="23" xfId="0" applyFont="1" applyFill="1" applyBorder="1" applyAlignment="1"/>
    <xf numFmtId="0" fontId="11" fillId="5" borderId="5" xfId="0" applyFont="1" applyFill="1" applyBorder="1"/>
    <xf numFmtId="43" fontId="34" fillId="4" borderId="23" xfId="1" applyFont="1" applyFill="1" applyBorder="1"/>
    <xf numFmtId="43" fontId="34" fillId="4" borderId="28" xfId="1" applyFont="1" applyFill="1" applyBorder="1"/>
    <xf numFmtId="43" fontId="34" fillId="4" borderId="21" xfId="1" applyFont="1" applyFill="1" applyBorder="1"/>
    <xf numFmtId="43" fontId="12" fillId="0" borderId="2" xfId="1" applyFont="1" applyFill="1" applyBorder="1" applyAlignment="1">
      <alignment horizontal="left" vertical="center" wrapText="1"/>
    </xf>
    <xf numFmtId="0" fontId="12" fillId="4" borderId="2" xfId="2" applyFont="1" applyFill="1" applyBorder="1" applyAlignment="1">
      <alignment horizontal="left" vertical="center"/>
    </xf>
    <xf numFmtId="0" fontId="12" fillId="0" borderId="2" xfId="2" applyFont="1" applyFill="1" applyBorder="1" applyAlignment="1">
      <alignment horizontal="left" vertical="center" wrapText="1"/>
    </xf>
    <xf numFmtId="14" fontId="12" fillId="4" borderId="2" xfId="3" applyNumberFormat="1" applyFont="1" applyFill="1" applyBorder="1" applyAlignment="1">
      <alignment horizontal="left" vertical="center" wrapText="1"/>
    </xf>
    <xf numFmtId="14" fontId="12" fillId="4" borderId="2" xfId="2" applyNumberFormat="1" applyFont="1" applyFill="1" applyBorder="1" applyAlignment="1">
      <alignment horizontal="left" vertical="center" wrapText="1"/>
    </xf>
    <xf numFmtId="14" fontId="12" fillId="4" borderId="2" xfId="0" applyNumberFormat="1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14" fontId="12" fillId="4" borderId="2" xfId="6" applyNumberFormat="1" applyFont="1" applyFill="1" applyBorder="1" applyAlignment="1">
      <alignment horizontal="left"/>
    </xf>
    <xf numFmtId="43" fontId="12" fillId="4" borderId="2" xfId="6" applyNumberFormat="1" applyFont="1" applyFill="1" applyBorder="1" applyAlignment="1">
      <alignment horizontal="left"/>
    </xf>
    <xf numFmtId="0" fontId="12" fillId="4" borderId="4" xfId="6" applyFont="1" applyFill="1" applyBorder="1" applyAlignment="1">
      <alignment horizontal="left"/>
    </xf>
    <xf numFmtId="49" fontId="12" fillId="4" borderId="4" xfId="1" applyNumberFormat="1" applyFont="1" applyFill="1" applyBorder="1" applyAlignment="1">
      <alignment horizontal="left"/>
    </xf>
    <xf numFmtId="14" fontId="12" fillId="4" borderId="10" xfId="1" applyNumberFormat="1" applyFont="1" applyFill="1" applyBorder="1" applyAlignment="1">
      <alignment horizontal="left"/>
    </xf>
    <xf numFmtId="14" fontId="12" fillId="4" borderId="1" xfId="2" applyNumberFormat="1" applyFont="1" applyFill="1" applyBorder="1" applyAlignment="1">
      <alignment horizontal="left"/>
    </xf>
    <xf numFmtId="0" fontId="12" fillId="4" borderId="1" xfId="2" applyFont="1" applyFill="1" applyBorder="1" applyAlignment="1">
      <alignment horizontal="center"/>
    </xf>
    <xf numFmtId="43" fontId="12" fillId="4" borderId="4" xfId="1" applyFont="1" applyFill="1" applyBorder="1"/>
    <xf numFmtId="0" fontId="16" fillId="5" borderId="23" xfId="2" applyFont="1" applyFill="1" applyBorder="1" applyAlignment="1">
      <alignment horizontal="center" vertical="center"/>
    </xf>
    <xf numFmtId="0" fontId="16" fillId="5" borderId="23" xfId="2" applyFont="1" applyFill="1" applyBorder="1" applyAlignment="1">
      <alignment horizontal="center" vertical="center" wrapText="1"/>
    </xf>
    <xf numFmtId="4" fontId="16" fillId="5" borderId="23" xfId="3" applyNumberFormat="1" applyFont="1" applyFill="1" applyBorder="1" applyAlignment="1">
      <alignment horizontal="center" vertical="center" wrapText="1"/>
    </xf>
    <xf numFmtId="0" fontId="16" fillId="5" borderId="6" xfId="2" applyFont="1" applyFill="1" applyBorder="1" applyAlignment="1">
      <alignment horizontal="center" vertical="center" wrapText="1"/>
    </xf>
    <xf numFmtId="0" fontId="16" fillId="5" borderId="25" xfId="2" applyFont="1" applyFill="1" applyBorder="1" applyAlignment="1">
      <alignment horizontal="center" vertical="center" wrapText="1"/>
    </xf>
    <xf numFmtId="0" fontId="13" fillId="4" borderId="2" xfId="2" applyFont="1" applyFill="1" applyBorder="1" applyAlignment="1">
      <alignment horizontal="left" vertical="center"/>
    </xf>
    <xf numFmtId="0" fontId="13" fillId="4" borderId="2" xfId="2" applyFont="1" applyFill="1" applyBorder="1" applyAlignment="1">
      <alignment horizontal="left" vertical="center" wrapText="1"/>
    </xf>
    <xf numFmtId="14" fontId="13" fillId="4" borderId="2" xfId="3" applyNumberFormat="1" applyFont="1" applyFill="1" applyBorder="1" applyAlignment="1">
      <alignment horizontal="left" vertical="center" wrapText="1"/>
    </xf>
    <xf numFmtId="14" fontId="13" fillId="4" borderId="2" xfId="2" applyNumberFormat="1" applyFont="1" applyFill="1" applyBorder="1" applyAlignment="1">
      <alignment horizontal="left" vertical="center" wrapText="1"/>
    </xf>
    <xf numFmtId="43" fontId="13" fillId="4" borderId="2" xfId="1" applyFont="1" applyFill="1" applyBorder="1" applyAlignment="1">
      <alignment horizontal="left" vertical="center" wrapText="1"/>
    </xf>
    <xf numFmtId="14" fontId="12" fillId="0" borderId="2" xfId="3" applyNumberFormat="1" applyFont="1" applyFill="1" applyBorder="1" applyAlignment="1">
      <alignment horizontal="left" vertical="center" wrapText="1"/>
    </xf>
    <xf numFmtId="14" fontId="12" fillId="0" borderId="2" xfId="2" applyNumberFormat="1" applyFont="1" applyFill="1" applyBorder="1" applyAlignment="1">
      <alignment horizontal="left" vertical="center" wrapText="1"/>
    </xf>
    <xf numFmtId="14" fontId="12" fillId="4" borderId="2" xfId="2" applyNumberFormat="1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center"/>
    </xf>
    <xf numFmtId="164" fontId="15" fillId="4" borderId="2" xfId="0" applyNumberFormat="1" applyFont="1" applyFill="1" applyBorder="1" applyAlignment="1">
      <alignment horizontal="center" wrapText="1"/>
    </xf>
    <xf numFmtId="14" fontId="12" fillId="0" borderId="2" xfId="2" applyNumberFormat="1" applyFont="1" applyFill="1" applyBorder="1" applyAlignment="1">
      <alignment horizontal="left" vertical="center"/>
    </xf>
    <xf numFmtId="43" fontId="18" fillId="4" borderId="0" xfId="0" applyNumberFormat="1" applyFont="1" applyFill="1"/>
    <xf numFmtId="43" fontId="34" fillId="4" borderId="0" xfId="0" applyNumberFormat="1" applyFont="1" applyFill="1"/>
    <xf numFmtId="4" fontId="0" fillId="0" borderId="0" xfId="0" applyNumberFormat="1"/>
    <xf numFmtId="43" fontId="17" fillId="0" borderId="0" xfId="0" applyNumberFormat="1" applyFont="1" applyFill="1" applyBorder="1" applyAlignment="1">
      <alignment horizontal="center"/>
    </xf>
    <xf numFmtId="0" fontId="31" fillId="0" borderId="0" xfId="0" applyFont="1"/>
    <xf numFmtId="43" fontId="12" fillId="0" borderId="2" xfId="1" applyFont="1" applyFill="1" applyBorder="1"/>
    <xf numFmtId="0" fontId="12" fillId="0" borderId="2" xfId="0" applyFont="1" applyFill="1" applyBorder="1" applyAlignment="1">
      <alignment horizontal="center"/>
    </xf>
    <xf numFmtId="14" fontId="12" fillId="4" borderId="10" xfId="2" applyNumberFormat="1" applyFont="1" applyFill="1" applyBorder="1" applyAlignment="1">
      <alignment horizontal="left"/>
    </xf>
    <xf numFmtId="0" fontId="12" fillId="4" borderId="1" xfId="2" applyFont="1" applyFill="1" applyBorder="1" applyAlignment="1">
      <alignment horizontal="left" vertical="center" wrapText="1"/>
    </xf>
    <xf numFmtId="14" fontId="12" fillId="0" borderId="2" xfId="2" applyNumberFormat="1" applyFont="1" applyFill="1" applyBorder="1" applyAlignment="1">
      <alignment horizontal="left"/>
    </xf>
    <xf numFmtId="14" fontId="12" fillId="0" borderId="10" xfId="2" applyNumberFormat="1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12" xfId="2" applyFont="1" applyFill="1" applyBorder="1" applyAlignment="1">
      <alignment horizontal="left"/>
    </xf>
    <xf numFmtId="14" fontId="12" fillId="4" borderId="3" xfId="2" applyNumberFormat="1" applyFont="1" applyFill="1" applyBorder="1" applyAlignment="1">
      <alignment horizontal="left"/>
    </xf>
    <xf numFmtId="43" fontId="12" fillId="4" borderId="3" xfId="1" applyFont="1" applyFill="1" applyBorder="1"/>
    <xf numFmtId="43" fontId="20" fillId="4" borderId="22" xfId="1" applyFont="1" applyFill="1" applyBorder="1"/>
    <xf numFmtId="43" fontId="12" fillId="4" borderId="3" xfId="1" applyFont="1" applyFill="1" applyBorder="1" applyAlignment="1">
      <alignment horizontal="left"/>
    </xf>
    <xf numFmtId="0" fontId="12" fillId="4" borderId="2" xfId="0" applyFont="1" applyFill="1" applyBorder="1"/>
    <xf numFmtId="0" fontId="12" fillId="4" borderId="2" xfId="0" applyFont="1" applyFill="1" applyBorder="1" applyAlignment="1">
      <alignment horizontal="center" vertical="center"/>
    </xf>
    <xf numFmtId="43" fontId="12" fillId="4" borderId="1" xfId="1" applyFont="1" applyFill="1" applyBorder="1"/>
    <xf numFmtId="43" fontId="12" fillId="4" borderId="12" xfId="1" applyFont="1" applyFill="1" applyBorder="1"/>
    <xf numFmtId="0" fontId="12" fillId="0" borderId="2" xfId="2" applyFont="1" applyFill="1" applyBorder="1" applyAlignment="1">
      <alignment vertical="center"/>
    </xf>
    <xf numFmtId="49" fontId="12" fillId="4" borderId="3" xfId="0" applyNumberFormat="1" applyFont="1" applyFill="1" applyBorder="1" applyAlignment="1">
      <alignment horizontal="left"/>
    </xf>
    <xf numFmtId="0" fontId="37" fillId="0" borderId="0" xfId="7"/>
    <xf numFmtId="0" fontId="21" fillId="0" borderId="0" xfId="7" applyFont="1" applyAlignment="1">
      <alignment horizontal="center"/>
    </xf>
    <xf numFmtId="0" fontId="38" fillId="0" borderId="0" xfId="7" applyFont="1"/>
    <xf numFmtId="0" fontId="39" fillId="0" borderId="0" xfId="7" applyFont="1"/>
    <xf numFmtId="0" fontId="41" fillId="0" borderId="0" xfId="7" applyFont="1"/>
    <xf numFmtId="0" fontId="42" fillId="0" borderId="0" xfId="7" applyFont="1"/>
    <xf numFmtId="0" fontId="23" fillId="0" borderId="0" xfId="7" applyFont="1" applyAlignment="1">
      <alignment horizontal="left"/>
    </xf>
    <xf numFmtId="0" fontId="22" fillId="0" borderId="0" xfId="7" applyFont="1" applyAlignment="1">
      <alignment horizontal="center"/>
    </xf>
    <xf numFmtId="0" fontId="26" fillId="0" borderId="2" xfId="7" applyFont="1" applyBorder="1" applyAlignment="1">
      <alignment horizontal="center"/>
    </xf>
    <xf numFmtId="43" fontId="25" fillId="0" borderId="2" xfId="7" applyNumberFormat="1" applyFont="1" applyBorder="1"/>
    <xf numFmtId="43" fontId="25" fillId="0" borderId="2" xfId="8" applyFont="1" applyBorder="1"/>
    <xf numFmtId="43" fontId="25" fillId="4" borderId="2" xfId="8" applyFont="1" applyFill="1" applyBorder="1"/>
    <xf numFmtId="14" fontId="23" fillId="0" borderId="31" xfId="7" applyNumberFormat="1" applyFont="1" applyBorder="1" applyAlignment="1">
      <alignment horizontal="center"/>
    </xf>
    <xf numFmtId="4" fontId="22" fillId="6" borderId="31" xfId="7" applyNumberFormat="1" applyFont="1" applyFill="1" applyBorder="1"/>
    <xf numFmtId="4" fontId="22" fillId="7" borderId="31" xfId="7" applyNumberFormat="1" applyFont="1" applyFill="1" applyBorder="1"/>
    <xf numFmtId="4" fontId="22" fillId="8" borderId="31" xfId="7" applyNumberFormat="1" applyFont="1" applyFill="1" applyBorder="1"/>
    <xf numFmtId="0" fontId="23" fillId="9" borderId="2" xfId="7" applyFont="1" applyFill="1" applyBorder="1" applyAlignment="1">
      <alignment horizontal="center"/>
    </xf>
    <xf numFmtId="4" fontId="23" fillId="9" borderId="2" xfId="7" applyNumberFormat="1" applyFont="1" applyFill="1" applyBorder="1" applyAlignment="1">
      <alignment horizontal="right"/>
    </xf>
    <xf numFmtId="4" fontId="23" fillId="10" borderId="2" xfId="7" applyNumberFormat="1" applyFont="1" applyFill="1" applyBorder="1" applyAlignment="1">
      <alignment horizontal="right"/>
    </xf>
    <xf numFmtId="0" fontId="45" fillId="0" borderId="0" xfId="7" applyFont="1"/>
    <xf numFmtId="0" fontId="46" fillId="0" borderId="0" xfId="7" applyFont="1"/>
    <xf numFmtId="4" fontId="46" fillId="0" borderId="0" xfId="7" applyNumberFormat="1" applyFont="1"/>
    <xf numFmtId="0" fontId="23" fillId="10" borderId="0" xfId="7" applyFont="1" applyFill="1" applyBorder="1" applyAlignment="1">
      <alignment horizontal="center"/>
    </xf>
    <xf numFmtId="4" fontId="23" fillId="10" borderId="0" xfId="7" applyNumberFormat="1" applyFont="1" applyFill="1" applyBorder="1" applyAlignment="1">
      <alignment horizontal="right"/>
    </xf>
    <xf numFmtId="4" fontId="23" fillId="7" borderId="0" xfId="7" applyNumberFormat="1" applyFont="1" applyFill="1" applyBorder="1"/>
    <xf numFmtId="4" fontId="22" fillId="7" borderId="0" xfId="7" applyNumberFormat="1" applyFont="1" applyFill="1" applyBorder="1"/>
    <xf numFmtId="4" fontId="23" fillId="8" borderId="0" xfId="7" applyNumberFormat="1" applyFont="1" applyFill="1" applyBorder="1"/>
    <xf numFmtId="43" fontId="46" fillId="0" borderId="0" xfId="8" applyFont="1"/>
    <xf numFmtId="43" fontId="46" fillId="0" borderId="0" xfId="7" applyNumberFormat="1" applyFont="1"/>
    <xf numFmtId="14" fontId="26" fillId="0" borderId="31" xfId="7" applyNumberFormat="1" applyFont="1" applyBorder="1" applyAlignment="1">
      <alignment horizontal="center"/>
    </xf>
    <xf numFmtId="4" fontId="25" fillId="6" borderId="31" xfId="7" applyNumberFormat="1" applyFont="1" applyFill="1" applyBorder="1"/>
    <xf numFmtId="4" fontId="25" fillId="7" borderId="31" xfId="7" applyNumberFormat="1" applyFont="1" applyFill="1" applyBorder="1"/>
    <xf numFmtId="4" fontId="23" fillId="9" borderId="32" xfId="7" applyNumberFormat="1" applyFont="1" applyFill="1" applyBorder="1" applyAlignment="1">
      <alignment horizontal="right"/>
    </xf>
    <xf numFmtId="0" fontId="47" fillId="0" borderId="0" xfId="7" applyFont="1" applyAlignment="1">
      <alignment horizontal="center"/>
    </xf>
    <xf numFmtId="4" fontId="47" fillId="0" borderId="0" xfId="7" applyNumberFormat="1" applyFont="1" applyAlignment="1">
      <alignment horizontal="center"/>
    </xf>
    <xf numFmtId="0" fontId="47" fillId="4" borderId="0" xfId="7" applyFont="1" applyFill="1" applyAlignment="1">
      <alignment horizontal="center"/>
    </xf>
    <xf numFmtId="0" fontId="48" fillId="0" borderId="0" xfId="7" applyFont="1"/>
    <xf numFmtId="0" fontId="23" fillId="0" borderId="0" xfId="7" applyFont="1" applyAlignment="1">
      <alignment horizontal="center"/>
    </xf>
    <xf numFmtId="43" fontId="49" fillId="0" borderId="2" xfId="8" applyFont="1" applyBorder="1" applyAlignment="1">
      <alignment horizontal="center"/>
    </xf>
    <xf numFmtId="4" fontId="21" fillId="0" borderId="0" xfId="7" applyNumberFormat="1" applyFont="1" applyAlignment="1">
      <alignment horizontal="center"/>
    </xf>
    <xf numFmtId="4" fontId="21" fillId="0" borderId="0" xfId="7" applyNumberFormat="1" applyFont="1" applyAlignment="1">
      <alignment horizontal="right"/>
    </xf>
    <xf numFmtId="4" fontId="50" fillId="0" borderId="2" xfId="7" applyNumberFormat="1" applyFont="1" applyBorder="1" applyAlignment="1">
      <alignment horizontal="right"/>
    </xf>
    <xf numFmtId="43" fontId="21" fillId="0" borderId="0" xfId="8" applyFont="1" applyAlignment="1">
      <alignment horizontal="right"/>
    </xf>
    <xf numFmtId="0" fontId="40" fillId="0" borderId="0" xfId="7" applyFont="1"/>
    <xf numFmtId="43" fontId="37" fillId="0" borderId="0" xfId="7" applyNumberFormat="1"/>
    <xf numFmtId="43" fontId="0" fillId="0" borderId="0" xfId="8" applyFont="1"/>
    <xf numFmtId="43" fontId="21" fillId="0" borderId="0" xfId="7" applyNumberFormat="1" applyFont="1" applyAlignment="1">
      <alignment horizontal="center"/>
    </xf>
    <xf numFmtId="43" fontId="18" fillId="0" borderId="0" xfId="8" applyFont="1"/>
    <xf numFmtId="43" fontId="40" fillId="0" borderId="0" xfId="7" applyNumberFormat="1" applyFont="1"/>
    <xf numFmtId="43" fontId="21" fillId="0" borderId="0" xfId="8" applyFont="1" applyAlignment="1">
      <alignment horizontal="center"/>
    </xf>
    <xf numFmtId="0" fontId="51" fillId="0" borderId="0" xfId="7" applyFont="1"/>
    <xf numFmtId="4" fontId="51" fillId="0" borderId="0" xfId="7" applyNumberFormat="1" applyFont="1"/>
    <xf numFmtId="0" fontId="43" fillId="0" borderId="0" xfId="7" applyFont="1"/>
    <xf numFmtId="4" fontId="23" fillId="0" borderId="0" xfId="7" applyNumberFormat="1" applyFont="1" applyAlignment="1">
      <alignment horizontal="right"/>
    </xf>
    <xf numFmtId="43" fontId="43" fillId="0" borderId="0" xfId="8" applyFont="1"/>
    <xf numFmtId="0" fontId="49" fillId="0" borderId="0" xfId="7" applyFont="1"/>
    <xf numFmtId="43" fontId="49" fillId="0" borderId="0" xfId="7" applyNumberFormat="1" applyFont="1" applyAlignment="1">
      <alignment horizontal="center"/>
    </xf>
    <xf numFmtId="0" fontId="50" fillId="0" borderId="0" xfId="7" applyFont="1"/>
    <xf numFmtId="169" fontId="50" fillId="0" borderId="0" xfId="7" applyNumberFormat="1" applyFont="1" applyAlignment="1">
      <alignment horizontal="right"/>
    </xf>
    <xf numFmtId="0" fontId="52" fillId="0" borderId="0" xfId="7" applyFont="1"/>
    <xf numFmtId="169" fontId="52" fillId="0" borderId="0" xfId="7" applyNumberFormat="1" applyFont="1" applyAlignment="1">
      <alignment horizontal="right"/>
    </xf>
    <xf numFmtId="0" fontId="24" fillId="0" borderId="0" xfId="7" applyFont="1" applyAlignment="1">
      <alignment horizontal="center"/>
    </xf>
    <xf numFmtId="0" fontId="53" fillId="0" borderId="0" xfId="7" applyFont="1"/>
    <xf numFmtId="169" fontId="53" fillId="0" borderId="0" xfId="7" applyNumberFormat="1" applyFont="1" applyAlignment="1">
      <alignment horizontal="right"/>
    </xf>
    <xf numFmtId="43" fontId="23" fillId="4" borderId="0" xfId="1" applyFont="1" applyFill="1" applyAlignment="1"/>
    <xf numFmtId="0" fontId="24" fillId="0" borderId="0" xfId="7" applyFont="1"/>
    <xf numFmtId="43" fontId="35" fillId="0" borderId="0" xfId="1" applyFont="1" applyFill="1" applyAlignment="1">
      <alignment wrapText="1"/>
    </xf>
    <xf numFmtId="0" fontId="35" fillId="0" borderId="0" xfId="0" applyFont="1" applyFill="1" applyAlignment="1">
      <alignment horizontal="center" wrapText="1"/>
    </xf>
    <xf numFmtId="43" fontId="43" fillId="0" borderId="0" xfId="1" applyFont="1"/>
    <xf numFmtId="0" fontId="14" fillId="0" borderId="0" xfId="0" applyFont="1" applyFill="1" applyBorder="1" applyAlignment="1"/>
    <xf numFmtId="49" fontId="14" fillId="0" borderId="0" xfId="0" applyNumberFormat="1" applyFont="1" applyFill="1" applyBorder="1" applyAlignment="1"/>
    <xf numFmtId="0" fontId="23" fillId="0" borderId="2" xfId="7" applyFont="1" applyFill="1" applyBorder="1" applyAlignment="1">
      <alignment horizontal="center"/>
    </xf>
    <xf numFmtId="43" fontId="31" fillId="0" borderId="0" xfId="0" applyNumberFormat="1" applyFont="1"/>
    <xf numFmtId="43" fontId="31" fillId="4" borderId="0" xfId="0" applyNumberFormat="1" applyFont="1" applyFill="1"/>
    <xf numFmtId="49" fontId="12" fillId="0" borderId="2" xfId="0" applyNumberFormat="1" applyFont="1" applyFill="1" applyBorder="1" applyAlignment="1"/>
    <xf numFmtId="0" fontId="12" fillId="4" borderId="1" xfId="4" applyFont="1" applyFill="1" applyBorder="1"/>
    <xf numFmtId="43" fontId="11" fillId="0" borderId="0" xfId="1" applyFont="1" applyFill="1" applyBorder="1"/>
    <xf numFmtId="43" fontId="13" fillId="0" borderId="0" xfId="0" applyNumberFormat="1" applyFont="1" applyFill="1" applyBorder="1"/>
    <xf numFmtId="0" fontId="12" fillId="0" borderId="2" xfId="2" applyFont="1" applyFill="1" applyBorder="1" applyAlignment="1">
      <alignment horizontal="left" vertical="top"/>
    </xf>
    <xf numFmtId="49" fontId="12" fillId="4" borderId="3" xfId="0" applyNumberFormat="1" applyFont="1" applyFill="1" applyBorder="1" applyAlignment="1">
      <alignment horizontal="left"/>
    </xf>
    <xf numFmtId="49" fontId="12" fillId="4" borderId="3" xfId="0" applyNumberFormat="1" applyFont="1" applyFill="1" applyBorder="1" applyAlignment="1">
      <alignment horizontal="left"/>
    </xf>
    <xf numFmtId="43" fontId="15" fillId="5" borderId="29" xfId="1" applyFont="1" applyFill="1" applyBorder="1"/>
    <xf numFmtId="49" fontId="12" fillId="4" borderId="22" xfId="0" applyNumberFormat="1" applyFont="1" applyFill="1" applyBorder="1" applyAlignment="1">
      <alignment horizontal="left"/>
    </xf>
    <xf numFmtId="0" fontId="12" fillId="4" borderId="2" xfId="0" applyFont="1" applyFill="1" applyBorder="1" applyAlignment="1">
      <alignment horizontal="left" wrapText="1"/>
    </xf>
    <xf numFmtId="0" fontId="8" fillId="0" borderId="0" xfId="0" applyFont="1" applyFill="1" applyBorder="1"/>
    <xf numFmtId="0" fontId="13" fillId="0" borderId="0" xfId="0" applyFont="1" applyFill="1" applyBorder="1"/>
    <xf numFmtId="49" fontId="12" fillId="4" borderId="3" xfId="0" applyNumberFormat="1" applyFont="1" applyFill="1" applyBorder="1" applyAlignment="1">
      <alignment horizontal="left"/>
    </xf>
    <xf numFmtId="43" fontId="31" fillId="0" borderId="0" xfId="1" applyFont="1" applyAlignment="1"/>
    <xf numFmtId="43" fontId="16" fillId="5" borderId="2" xfId="1" applyFont="1" applyFill="1" applyBorder="1"/>
    <xf numFmtId="49" fontId="12" fillId="4" borderId="22" xfId="0" applyNumberFormat="1" applyFont="1" applyFill="1" applyBorder="1" applyAlignment="1">
      <alignment horizontal="left"/>
    </xf>
    <xf numFmtId="43" fontId="11" fillId="0" borderId="0" xfId="0" applyNumberFormat="1" applyFont="1" applyFill="1" applyBorder="1"/>
    <xf numFmtId="43" fontId="13" fillId="0" borderId="0" xfId="1" applyFont="1" applyFill="1" applyBorder="1"/>
    <xf numFmtId="43" fontId="10" fillId="4" borderId="0" xfId="0" applyNumberFormat="1" applyFont="1" applyFill="1"/>
    <xf numFmtId="49" fontId="12" fillId="0" borderId="3" xfId="0" applyNumberFormat="1" applyFont="1" applyFill="1" applyBorder="1" applyAlignment="1">
      <alignment horizontal="left"/>
    </xf>
    <xf numFmtId="0" fontId="12" fillId="4" borderId="1" xfId="2" applyFont="1" applyFill="1" applyBorder="1" applyAlignment="1">
      <alignment vertical="center"/>
    </xf>
    <xf numFmtId="43" fontId="9" fillId="0" borderId="0" xfId="1" applyFont="1" applyFill="1"/>
    <xf numFmtId="49" fontId="12" fillId="0" borderId="22" xfId="0" applyNumberFormat="1" applyFont="1" applyFill="1" applyBorder="1" applyAlignment="1">
      <alignment horizontal="left"/>
    </xf>
    <xf numFmtId="0" fontId="34" fillId="4" borderId="28" xfId="0" applyFont="1" applyFill="1" applyBorder="1" applyAlignment="1">
      <alignment horizontal="left"/>
    </xf>
    <xf numFmtId="43" fontId="54" fillId="4" borderId="0" xfId="1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left"/>
    </xf>
    <xf numFmtId="4" fontId="22" fillId="0" borderId="31" xfId="7" applyNumberFormat="1" applyFont="1" applyFill="1" applyBorder="1"/>
    <xf numFmtId="43" fontId="39" fillId="0" borderId="0" xfId="1" applyFont="1"/>
    <xf numFmtId="43" fontId="56" fillId="0" borderId="0" xfId="1" applyFont="1"/>
    <xf numFmtId="0" fontId="57" fillId="0" borderId="0" xfId="7" applyFont="1" applyAlignment="1">
      <alignment horizontal="center"/>
    </xf>
    <xf numFmtId="43" fontId="56" fillId="0" borderId="0" xfId="8" applyFont="1"/>
    <xf numFmtId="43" fontId="56" fillId="0" borderId="0" xfId="7" applyNumberFormat="1" applyFont="1"/>
    <xf numFmtId="4" fontId="25" fillId="0" borderId="0" xfId="7" applyNumberFormat="1" applyFont="1" applyFill="1" applyAlignment="1">
      <alignment horizontal="right"/>
    </xf>
    <xf numFmtId="0" fontId="25" fillId="0" borderId="0" xfId="7" applyFont="1" applyFill="1"/>
    <xf numFmtId="0" fontId="11" fillId="5" borderId="5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15" fontId="11" fillId="5" borderId="18" xfId="0" applyNumberFormat="1" applyFont="1" applyFill="1" applyBorder="1" applyAlignment="1">
      <alignment horizontal="center"/>
    </xf>
    <xf numFmtId="15" fontId="11" fillId="5" borderId="20" xfId="0" applyNumberFormat="1" applyFont="1" applyFill="1" applyBorder="1" applyAlignment="1">
      <alignment horizontal="center"/>
    </xf>
    <xf numFmtId="0" fontId="11" fillId="5" borderId="8" xfId="0" applyFont="1" applyFill="1" applyBorder="1" applyAlignment="1">
      <alignment horizontal="center"/>
    </xf>
    <xf numFmtId="0" fontId="11" fillId="5" borderId="9" xfId="0" applyFont="1" applyFill="1" applyBorder="1" applyAlignment="1">
      <alignment horizontal="center"/>
    </xf>
    <xf numFmtId="0" fontId="13" fillId="4" borderId="22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9" xfId="0" applyFont="1" applyFill="1" applyBorder="1" applyAlignment="1">
      <alignment horizontal="center"/>
    </xf>
    <xf numFmtId="49" fontId="14" fillId="5" borderId="8" xfId="0" applyNumberFormat="1" applyFont="1" applyFill="1" applyBorder="1" applyAlignment="1">
      <alignment horizontal="center"/>
    </xf>
    <xf numFmtId="49" fontId="14" fillId="5" borderId="0" xfId="0" applyNumberFormat="1" applyFont="1" applyFill="1" applyAlignment="1">
      <alignment horizontal="center"/>
    </xf>
    <xf numFmtId="49" fontId="14" fillId="5" borderId="9" xfId="0" applyNumberFormat="1" applyFont="1" applyFill="1" applyBorder="1" applyAlignment="1">
      <alignment horizontal="center"/>
    </xf>
    <xf numFmtId="0" fontId="20" fillId="5" borderId="18" xfId="2" applyFont="1" applyFill="1" applyBorder="1" applyAlignment="1">
      <alignment horizontal="center"/>
    </xf>
    <xf numFmtId="0" fontId="20" fillId="5" borderId="19" xfId="2" applyFont="1" applyFill="1" applyBorder="1" applyAlignment="1">
      <alignment horizontal="center"/>
    </xf>
    <xf numFmtId="0" fontId="20" fillId="5" borderId="20" xfId="2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horizontal="left"/>
    </xf>
    <xf numFmtId="49" fontId="12" fillId="4" borderId="4" xfId="0" applyNumberFormat="1" applyFont="1" applyFill="1" applyBorder="1" applyAlignment="1">
      <alignment horizontal="left"/>
    </xf>
    <xf numFmtId="0" fontId="15" fillId="5" borderId="2" xfId="2" applyFont="1" applyFill="1" applyBorder="1" applyAlignment="1">
      <alignment horizontal="center"/>
    </xf>
    <xf numFmtId="49" fontId="12" fillId="4" borderId="22" xfId="0" applyNumberFormat="1" applyFont="1" applyFill="1" applyBorder="1" applyAlignment="1">
      <alignment horizontal="left"/>
    </xf>
    <xf numFmtId="49" fontId="12" fillId="0" borderId="3" xfId="0" applyNumberFormat="1" applyFont="1" applyFill="1" applyBorder="1" applyAlignment="1">
      <alignment horizontal="left"/>
    </xf>
    <xf numFmtId="49" fontId="12" fillId="0" borderId="4" xfId="0" applyNumberFormat="1" applyFont="1" applyFill="1" applyBorder="1" applyAlignment="1">
      <alignment horizontal="left"/>
    </xf>
    <xf numFmtId="49" fontId="12" fillId="0" borderId="22" xfId="0" applyNumberFormat="1" applyFont="1" applyFill="1" applyBorder="1" applyAlignment="1">
      <alignment horizontal="left"/>
    </xf>
    <xf numFmtId="43" fontId="11" fillId="4" borderId="0" xfId="1" applyFont="1" applyFill="1" applyAlignment="1">
      <alignment horizontal="center"/>
    </xf>
    <xf numFmtId="0" fontId="15" fillId="5" borderId="18" xfId="2" applyFont="1" applyFill="1" applyBorder="1" applyAlignment="1">
      <alignment horizontal="center"/>
    </xf>
    <xf numFmtId="0" fontId="15" fillId="5" borderId="19" xfId="2" applyFont="1" applyFill="1" applyBorder="1" applyAlignment="1">
      <alignment horizontal="center"/>
    </xf>
    <xf numFmtId="0" fontId="15" fillId="5" borderId="20" xfId="2" applyFont="1" applyFill="1" applyBorder="1" applyAlignment="1">
      <alignment horizontal="center"/>
    </xf>
    <xf numFmtId="0" fontId="26" fillId="4" borderId="0" xfId="0" applyFont="1" applyFill="1" applyAlignment="1">
      <alignment horizontal="center"/>
    </xf>
    <xf numFmtId="43" fontId="23" fillId="4" borderId="0" xfId="1" applyFont="1" applyFill="1" applyAlignment="1">
      <alignment horizontal="center"/>
    </xf>
    <xf numFmtId="0" fontId="14" fillId="5" borderId="0" xfId="0" applyFont="1" applyFill="1" applyBorder="1" applyAlignment="1">
      <alignment horizontal="center"/>
    </xf>
    <xf numFmtId="49" fontId="14" fillId="5" borderId="18" xfId="0" applyNumberFormat="1" applyFont="1" applyFill="1" applyBorder="1" applyAlignment="1">
      <alignment horizontal="center"/>
    </xf>
    <xf numFmtId="49" fontId="14" fillId="5" borderId="19" xfId="0" applyNumberFormat="1" applyFont="1" applyFill="1" applyBorder="1" applyAlignment="1">
      <alignment horizontal="center"/>
    </xf>
    <xf numFmtId="49" fontId="14" fillId="5" borderId="20" xfId="0" applyNumberFormat="1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5" fillId="5" borderId="16" xfId="2" applyFont="1" applyFill="1" applyBorder="1" applyAlignment="1">
      <alignment horizontal="center" vertical="center" wrapText="1"/>
    </xf>
    <xf numFmtId="0" fontId="15" fillId="5" borderId="17" xfId="2" applyFont="1" applyFill="1" applyBorder="1" applyAlignment="1">
      <alignment horizontal="center" vertical="center" wrapText="1"/>
    </xf>
    <xf numFmtId="0" fontId="15" fillId="5" borderId="15" xfId="2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5" fillId="5" borderId="18" xfId="2" applyFont="1" applyFill="1" applyBorder="1" applyAlignment="1">
      <alignment horizontal="center" vertical="center" wrapText="1"/>
    </xf>
    <xf numFmtId="0" fontId="15" fillId="5" borderId="19" xfId="2" applyFont="1" applyFill="1" applyBorder="1" applyAlignment="1">
      <alignment horizontal="center" vertical="center" wrapText="1"/>
    </xf>
    <xf numFmtId="0" fontId="15" fillId="5" borderId="20" xfId="2" applyFont="1" applyFill="1" applyBorder="1" applyAlignment="1">
      <alignment horizontal="center" vertical="center" wrapText="1"/>
    </xf>
  </cellXfs>
  <cellStyles count="11">
    <cellStyle name="Incorrecto" xfId="6" builtinId="27"/>
    <cellStyle name="Millares" xfId="1" builtinId="3"/>
    <cellStyle name="Millares 2" xfId="5"/>
    <cellStyle name="Millares 3" xfId="3"/>
    <cellStyle name="Millares 4" xfId="8"/>
    <cellStyle name="Millares 5" xfId="10"/>
    <cellStyle name="Normal" xfId="0" builtinId="0"/>
    <cellStyle name="Normal 2" xfId="4"/>
    <cellStyle name="Normal 3" xfId="2"/>
    <cellStyle name="Normal 4" xfId="7"/>
    <cellStyle name="Normal 5" xfId="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28575</xdr:rowOff>
    </xdr:from>
    <xdr:to>
      <xdr:col>1</xdr:col>
      <xdr:colOff>1259416</xdr:colOff>
      <xdr:row>5</xdr:row>
      <xdr:rowOff>197908</xdr:rowOff>
    </xdr:to>
    <xdr:pic>
      <xdr:nvPicPr>
        <xdr:cNvPr id="9" name="5 Imagen">
          <a:extLst>
            <a:ext uri="{FF2B5EF4-FFF2-40B4-BE49-F238E27FC236}">
              <a16:creationId xmlns:a16="http://schemas.microsoft.com/office/drawing/2014/main" id="{755B53F5-D4CC-483F-BA39-577CD817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0100" y="419100"/>
          <a:ext cx="1259416" cy="883708"/>
        </a:xfrm>
        <a:prstGeom prst="rect">
          <a:avLst/>
        </a:prstGeom>
      </xdr:spPr>
    </xdr:pic>
    <xdr:clientData/>
  </xdr:twoCellAnchor>
  <xdr:twoCellAnchor editAs="oneCell">
    <xdr:from>
      <xdr:col>1</xdr:col>
      <xdr:colOff>42334</xdr:colOff>
      <xdr:row>18</xdr:row>
      <xdr:rowOff>21167</xdr:rowOff>
    </xdr:from>
    <xdr:to>
      <xdr:col>1</xdr:col>
      <xdr:colOff>1301750</xdr:colOff>
      <xdr:row>21</xdr:row>
      <xdr:rowOff>190500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755B53F5-D4CC-483F-BA39-577CD817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167" y="3873500"/>
          <a:ext cx="1259416" cy="899583"/>
        </a:xfrm>
        <a:prstGeom prst="rect">
          <a:avLst/>
        </a:prstGeom>
      </xdr:spPr>
    </xdr:pic>
    <xdr:clientData/>
  </xdr:twoCellAnchor>
  <xdr:twoCellAnchor editAs="oneCell">
    <xdr:from>
      <xdr:col>1</xdr:col>
      <xdr:colOff>42333</xdr:colOff>
      <xdr:row>39</xdr:row>
      <xdr:rowOff>42333</xdr:rowOff>
    </xdr:from>
    <xdr:to>
      <xdr:col>1</xdr:col>
      <xdr:colOff>1248833</xdr:colOff>
      <xdr:row>42</xdr:row>
      <xdr:rowOff>190500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755B53F5-D4CC-483F-BA39-577CD817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166" y="8487833"/>
          <a:ext cx="1206500" cy="8784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68036</xdr:colOff>
      <xdr:row>1</xdr:row>
      <xdr:rowOff>81643</xdr:rowOff>
    </xdr:from>
    <xdr:to>
      <xdr:col>1</xdr:col>
      <xdr:colOff>1777434</xdr:colOff>
      <xdr:row>5</xdr:row>
      <xdr:rowOff>299356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55B53F5-D4CC-483F-BA39-577CD817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393" y="285750"/>
          <a:ext cx="1709398" cy="14151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1</xdr:row>
      <xdr:rowOff>59142</xdr:rowOff>
    </xdr:from>
    <xdr:to>
      <xdr:col>2</xdr:col>
      <xdr:colOff>449034</xdr:colOff>
      <xdr:row>5</xdr:row>
      <xdr:rowOff>258536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755B53F5-D4CC-483F-BA39-577CD817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5053" y="331285"/>
          <a:ext cx="1789339" cy="13968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54429</xdr:colOff>
      <xdr:row>2</xdr:row>
      <xdr:rowOff>40822</xdr:rowOff>
    </xdr:from>
    <xdr:to>
      <xdr:col>0</xdr:col>
      <xdr:colOff>1850572</xdr:colOff>
      <xdr:row>6</xdr:row>
      <xdr:rowOff>231321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E206256-CD53-5D54-104D-5775CE7E44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6286" y="435429"/>
          <a:ext cx="1796143" cy="13879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1</xdr:row>
      <xdr:rowOff>10584</xdr:rowOff>
    </xdr:from>
    <xdr:to>
      <xdr:col>1</xdr:col>
      <xdr:colOff>1640416</xdr:colOff>
      <xdr:row>4</xdr:row>
      <xdr:rowOff>285750</xdr:rowOff>
    </xdr:to>
    <xdr:pic>
      <xdr:nvPicPr>
        <xdr:cNvPr id="3" name="5 Imagen">
          <a:extLst>
            <a:ext uri="{FF2B5EF4-FFF2-40B4-BE49-F238E27FC236}">
              <a16:creationId xmlns:a16="http://schemas.microsoft.com/office/drawing/2014/main" id="{755B53F5-D4CC-483F-BA39-577CD8178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7" y="222251"/>
          <a:ext cx="1619249" cy="11641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13607</xdr:colOff>
      <xdr:row>1</xdr:row>
      <xdr:rowOff>54428</xdr:rowOff>
    </xdr:from>
    <xdr:ext cx="1945822" cy="1374322"/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5107" y="299357"/>
          <a:ext cx="1945822" cy="13743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contreras\Downloads\2024%20-%20Resumen%20de%20Vi&#225;ticos%20x%20Pagar%20-%20cop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eptiembre-23"/>
      <sheetName val="Octubre-23"/>
      <sheetName val="Noviembre-23"/>
      <sheetName val="Diciembre-23"/>
      <sheetName val="Ene-24"/>
      <sheetName val="Febrero-24"/>
      <sheetName val="Marzo-24"/>
      <sheetName val="Abril-24"/>
      <sheetName val="Mayo-24"/>
      <sheetName val="Junio-24"/>
      <sheetName val="Julio-24"/>
      <sheetName val="Agost-24"/>
    </sheetNames>
    <sheetDataSet>
      <sheetData sheetId="0"/>
      <sheetData sheetId="1">
        <row r="327">
          <cell r="L327">
            <v>905570</v>
          </cell>
          <cell r="V327">
            <v>702497.5</v>
          </cell>
        </row>
      </sheetData>
      <sheetData sheetId="2">
        <row r="490">
          <cell r="L490">
            <v>1034800</v>
          </cell>
          <cell r="U490">
            <v>898770</v>
          </cell>
        </row>
      </sheetData>
      <sheetData sheetId="3">
        <row r="248">
          <cell r="L248">
            <v>791365</v>
          </cell>
          <cell r="U248">
            <v>722715</v>
          </cell>
        </row>
      </sheetData>
      <sheetData sheetId="4">
        <row r="223">
          <cell r="L223">
            <v>678622.5</v>
          </cell>
          <cell r="U223">
            <v>674772.5</v>
          </cell>
        </row>
      </sheetData>
      <sheetData sheetId="5">
        <row r="115">
          <cell r="L115">
            <v>536650</v>
          </cell>
          <cell r="U115">
            <v>326950</v>
          </cell>
        </row>
      </sheetData>
      <sheetData sheetId="6">
        <row r="17">
          <cell r="L17">
            <v>105527.5</v>
          </cell>
          <cell r="U17">
            <v>105527.5</v>
          </cell>
        </row>
      </sheetData>
      <sheetData sheetId="7">
        <row r="678">
          <cell r="L678">
            <v>1373030</v>
          </cell>
          <cell r="U678">
            <v>1218480</v>
          </cell>
        </row>
      </sheetData>
      <sheetData sheetId="8">
        <row r="526">
          <cell r="L526">
            <v>983262.5</v>
          </cell>
          <cell r="U526">
            <v>902440</v>
          </cell>
        </row>
      </sheetData>
      <sheetData sheetId="9">
        <row r="525">
          <cell r="U525">
            <v>565960</v>
          </cell>
        </row>
      </sheetData>
      <sheetData sheetId="10">
        <row r="368">
          <cell r="U368">
            <v>154437.5</v>
          </cell>
        </row>
      </sheetData>
      <sheetData sheetId="11">
        <row r="319">
          <cell r="L319">
            <v>1254647.5</v>
          </cell>
          <cell r="U319">
            <v>350100</v>
          </cell>
        </row>
      </sheetData>
      <sheetData sheetId="12">
        <row r="177">
          <cell r="L177">
            <v>495675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N62"/>
  <sheetViews>
    <sheetView showGridLines="0" topLeftCell="A28" workbookViewId="0">
      <selection activeCell="C47" sqref="C47"/>
    </sheetView>
  </sheetViews>
  <sheetFormatPr baseColWidth="10" defaultColWidth="9.140625" defaultRowHeight="15" x14ac:dyDescent="0.25"/>
  <cols>
    <col min="1" max="1" width="12" customWidth="1"/>
    <col min="2" max="2" width="64" customWidth="1"/>
    <col min="3" max="3" width="49" customWidth="1"/>
    <col min="4" max="4" width="16.5703125" bestFit="1" customWidth="1"/>
    <col min="5" max="5" width="17.7109375" customWidth="1"/>
    <col min="6" max="6" width="13.5703125" customWidth="1"/>
    <col min="7" max="7" width="12.140625" customWidth="1"/>
    <col min="8" max="8" width="14.140625" bestFit="1" customWidth="1"/>
    <col min="9" max="9" width="15.7109375" customWidth="1"/>
    <col min="10" max="10" width="14.42578125" customWidth="1"/>
    <col min="11" max="11" width="12.85546875" customWidth="1"/>
    <col min="12" max="12" width="13.7109375" customWidth="1"/>
    <col min="13" max="13" width="11.7109375" customWidth="1"/>
    <col min="14" max="14" width="16.7109375" customWidth="1"/>
    <col min="15" max="15" width="12.28515625" customWidth="1"/>
    <col min="16" max="16" width="13.5703125" customWidth="1"/>
  </cols>
  <sheetData>
    <row r="1" spans="1:5" x14ac:dyDescent="0.25">
      <c r="A1" s="62"/>
      <c r="B1" s="62"/>
      <c r="C1" s="62"/>
      <c r="D1" s="62"/>
    </row>
    <row r="2" spans="1:5" ht="15.75" thickBot="1" x14ac:dyDescent="0.3">
      <c r="A2" s="62"/>
      <c r="B2" s="62"/>
      <c r="C2" s="62"/>
      <c r="D2" s="62"/>
    </row>
    <row r="3" spans="1:5" ht="18.75" x14ac:dyDescent="0.3">
      <c r="A3" s="62"/>
      <c r="B3" s="323" t="s">
        <v>91</v>
      </c>
      <c r="C3" s="324"/>
      <c r="D3" s="62"/>
    </row>
    <row r="4" spans="1:5" ht="18.75" x14ac:dyDescent="0.3">
      <c r="A4" s="62"/>
      <c r="B4" s="327" t="s">
        <v>0</v>
      </c>
      <c r="C4" s="328"/>
      <c r="D4" s="62"/>
    </row>
    <row r="5" spans="1:5" ht="18.75" x14ac:dyDescent="0.3">
      <c r="A5" s="62"/>
      <c r="B5" s="327" t="s">
        <v>84</v>
      </c>
      <c r="C5" s="328"/>
      <c r="D5" s="62"/>
    </row>
    <row r="6" spans="1:5" ht="19.5" thickBot="1" x14ac:dyDescent="0.35">
      <c r="A6" s="62"/>
      <c r="B6" s="325" t="s">
        <v>369</v>
      </c>
      <c r="C6" s="326"/>
      <c r="D6" s="62"/>
    </row>
    <row r="7" spans="1:5" ht="19.5" thickBot="1" x14ac:dyDescent="0.35">
      <c r="A7" s="62"/>
      <c r="B7" s="142" t="s">
        <v>33</v>
      </c>
      <c r="C7" s="113" t="s">
        <v>34</v>
      </c>
      <c r="D7" s="62"/>
    </row>
    <row r="8" spans="1:5" ht="15.75" x14ac:dyDescent="0.25">
      <c r="A8" s="62"/>
      <c r="B8" s="145" t="s">
        <v>35</v>
      </c>
      <c r="C8" s="149">
        <f>+PROVEEDORES!H66</f>
        <v>6641571.1799999997</v>
      </c>
      <c r="D8" s="77"/>
      <c r="E8" s="5"/>
    </row>
    <row r="9" spans="1:5" ht="16.5" customHeight="1" x14ac:dyDescent="0.25">
      <c r="A9" s="62"/>
      <c r="B9" s="146" t="s">
        <v>36</v>
      </c>
      <c r="C9" s="149" t="e">
        <f>+#REF!</f>
        <v>#REF!</v>
      </c>
      <c r="D9" s="77"/>
      <c r="E9" s="5"/>
    </row>
    <row r="10" spans="1:5" ht="15.75" x14ac:dyDescent="0.25">
      <c r="A10" s="62"/>
      <c r="B10" s="146" t="s">
        <v>119</v>
      </c>
      <c r="C10" s="149" t="e">
        <f>+#REF!</f>
        <v>#REF!</v>
      </c>
      <c r="D10" s="77"/>
      <c r="E10" s="5"/>
    </row>
    <row r="11" spans="1:5" ht="17.25" customHeight="1" x14ac:dyDescent="0.25">
      <c r="A11" s="62"/>
      <c r="B11" s="146" t="s">
        <v>32</v>
      </c>
      <c r="C11" s="149" t="e">
        <f>+'RESUMEN VIATICO'!C44</f>
        <v>#REF!</v>
      </c>
      <c r="D11" s="77"/>
      <c r="E11" s="5"/>
    </row>
    <row r="12" spans="1:5" ht="14.25" customHeight="1" x14ac:dyDescent="0.25">
      <c r="A12" s="62"/>
      <c r="B12" s="146" t="s">
        <v>37</v>
      </c>
      <c r="C12" s="150" t="e">
        <f>+#REF!</f>
        <v>#REF!</v>
      </c>
      <c r="D12" s="77"/>
      <c r="E12" s="5"/>
    </row>
    <row r="13" spans="1:5" ht="17.25" customHeight="1" x14ac:dyDescent="0.25">
      <c r="A13" s="62"/>
      <c r="B13" s="312" t="s">
        <v>38</v>
      </c>
      <c r="C13" s="149" t="e">
        <f>+#REF!</f>
        <v>#REF!</v>
      </c>
      <c r="D13" s="77"/>
      <c r="E13" s="5"/>
    </row>
    <row r="14" spans="1:5" ht="14.25" customHeight="1" thickBot="1" x14ac:dyDescent="0.3">
      <c r="A14" s="62"/>
      <c r="B14" s="147" t="s">
        <v>39</v>
      </c>
      <c r="C14" s="151" t="e">
        <f>+#REF!</f>
        <v>#REF!</v>
      </c>
      <c r="D14" s="77"/>
      <c r="E14" s="5"/>
    </row>
    <row r="15" spans="1:5" ht="19.5" thickBot="1" x14ac:dyDescent="0.35">
      <c r="A15" s="62"/>
      <c r="B15" s="143" t="s">
        <v>43</v>
      </c>
      <c r="C15" s="144" t="e">
        <f>SUM(C8:C14)</f>
        <v>#REF!</v>
      </c>
      <c r="D15" s="193"/>
      <c r="E15" s="5"/>
    </row>
    <row r="16" spans="1:5" x14ac:dyDescent="0.25">
      <c r="A16" s="62"/>
      <c r="B16" s="62"/>
      <c r="C16" s="62"/>
      <c r="D16" s="62"/>
    </row>
    <row r="17" spans="1:14" x14ac:dyDescent="0.25">
      <c r="A17" s="62"/>
      <c r="B17" s="62"/>
      <c r="C17" s="62"/>
      <c r="D17" s="62"/>
      <c r="E17" s="2"/>
    </row>
    <row r="18" spans="1:14" ht="15.75" thickBot="1" x14ac:dyDescent="0.3">
      <c r="A18" s="62"/>
      <c r="B18" s="62"/>
      <c r="C18" s="62"/>
      <c r="D18" s="62"/>
      <c r="E18" s="2"/>
    </row>
    <row r="19" spans="1:14" ht="18.75" x14ac:dyDescent="0.3">
      <c r="A19" s="62"/>
      <c r="B19" s="323" t="s">
        <v>91</v>
      </c>
      <c r="C19" s="324"/>
      <c r="D19" s="62"/>
      <c r="E19" s="2"/>
    </row>
    <row r="20" spans="1:14" ht="18.75" x14ac:dyDescent="0.3">
      <c r="A20" s="62"/>
      <c r="B20" s="327" t="s">
        <v>0</v>
      </c>
      <c r="C20" s="328"/>
      <c r="D20" s="62"/>
      <c r="E20" s="2"/>
    </row>
    <row r="21" spans="1:14" ht="18.75" x14ac:dyDescent="0.3">
      <c r="A21" s="62"/>
      <c r="B21" s="327" t="s">
        <v>85</v>
      </c>
      <c r="C21" s="328"/>
      <c r="D21" s="62"/>
      <c r="E21" s="5"/>
    </row>
    <row r="22" spans="1:14" ht="19.5" thickBot="1" x14ac:dyDescent="0.35">
      <c r="A22" s="62"/>
      <c r="B22" s="325" t="s">
        <v>369</v>
      </c>
      <c r="C22" s="326"/>
      <c r="D22" s="62"/>
    </row>
    <row r="23" spans="1:14" ht="19.5" thickBot="1" x14ac:dyDescent="0.35">
      <c r="A23" s="62"/>
      <c r="B23" s="148" t="s">
        <v>33</v>
      </c>
      <c r="C23" s="148" t="s">
        <v>34</v>
      </c>
      <c r="D23" s="62"/>
    </row>
    <row r="24" spans="1:14" ht="15.75" x14ac:dyDescent="0.25">
      <c r="A24" s="62"/>
      <c r="B24" s="145" t="s">
        <v>104</v>
      </c>
      <c r="C24" s="155">
        <f>+'ANTIGUEDAD DE SALDOS'!J65+'ANTIGUEDAD DE SALDOS'!K65+'ANTIGUEDAD DE SALDOS'!L65+'ANTIGUEDAD DE SALDOS'!M65</f>
        <v>4680897.29</v>
      </c>
      <c r="D24" s="109"/>
      <c r="E24" s="194"/>
    </row>
    <row r="25" spans="1:14" ht="15.75" x14ac:dyDescent="0.25">
      <c r="A25" s="62"/>
      <c r="B25" s="146" t="s">
        <v>36</v>
      </c>
      <c r="C25" s="149" t="e">
        <f>+'ANTIGUEDAD DE SALDOS'!J66</f>
        <v>#REF!</v>
      </c>
      <c r="D25" s="77"/>
      <c r="E25" s="194"/>
      <c r="G25" t="s">
        <v>124</v>
      </c>
    </row>
    <row r="26" spans="1:14" ht="15.75" x14ac:dyDescent="0.25">
      <c r="A26" s="62"/>
      <c r="B26" s="146" t="s">
        <v>119</v>
      </c>
      <c r="C26" s="149" t="e">
        <f>+#REF!</f>
        <v>#REF!</v>
      </c>
      <c r="D26" s="77"/>
      <c r="E26" s="194"/>
    </row>
    <row r="27" spans="1:14" ht="15.75" x14ac:dyDescent="0.25">
      <c r="A27" s="62"/>
      <c r="B27" s="146" t="s">
        <v>32</v>
      </c>
      <c r="C27" s="149" t="e">
        <f>+'RESUMEN VIATICO'!C44</f>
        <v>#REF!</v>
      </c>
      <c r="D27" s="77"/>
      <c r="E27" s="194"/>
    </row>
    <row r="28" spans="1:14" ht="16.5" thickBot="1" x14ac:dyDescent="0.3">
      <c r="A28" s="62"/>
      <c r="B28" s="147" t="s">
        <v>37</v>
      </c>
      <c r="C28" s="151" t="e">
        <f>+'ANTIGUEDAD DE SALDOS'!J71</f>
        <v>#REF!</v>
      </c>
      <c r="D28" s="77"/>
      <c r="E28" s="194"/>
      <c r="N28" t="s">
        <v>30</v>
      </c>
    </row>
    <row r="29" spans="1:14" ht="19.5" thickBot="1" x14ac:dyDescent="0.35">
      <c r="A29" s="62"/>
      <c r="B29" s="157" t="s">
        <v>106</v>
      </c>
      <c r="C29" s="112" t="e">
        <f>SUM(C24:C28)</f>
        <v>#REF!</v>
      </c>
      <c r="D29" s="109"/>
      <c r="E29" s="194"/>
    </row>
    <row r="30" spans="1:14" x14ac:dyDescent="0.25">
      <c r="A30" s="62"/>
      <c r="B30" s="156"/>
      <c r="C30" s="156"/>
      <c r="D30" s="62"/>
    </row>
    <row r="31" spans="1:14" ht="15.75" x14ac:dyDescent="0.25">
      <c r="A31" s="62"/>
      <c r="B31" s="146" t="s">
        <v>105</v>
      </c>
      <c r="C31" s="149">
        <f>+'ANTIGUEDAD DE SALDOS'!N65</f>
        <v>1960673.8900000004</v>
      </c>
      <c r="D31" s="77"/>
      <c r="E31" s="5"/>
    </row>
    <row r="32" spans="1:14" ht="15.75" x14ac:dyDescent="0.25">
      <c r="A32" s="62"/>
      <c r="B32" s="146" t="s">
        <v>38</v>
      </c>
      <c r="C32" s="149" t="e">
        <f>+'ANTIGUEDAD DE SALDOS'!N68</f>
        <v>#REF!</v>
      </c>
      <c r="D32" s="77"/>
      <c r="E32" s="5"/>
    </row>
    <row r="33" spans="1:9" ht="16.5" thickBot="1" x14ac:dyDescent="0.3">
      <c r="A33" s="62"/>
      <c r="B33" s="147" t="s">
        <v>39</v>
      </c>
      <c r="C33" s="151" t="e">
        <f>+'ANTIGUEDAD DE SALDOS'!N70</f>
        <v>#REF!</v>
      </c>
      <c r="D33" s="77"/>
      <c r="E33" s="5"/>
    </row>
    <row r="34" spans="1:9" ht="19.5" thickBot="1" x14ac:dyDescent="0.35">
      <c r="A34" s="62"/>
      <c r="B34" s="152" t="s">
        <v>107</v>
      </c>
      <c r="C34" s="144" t="e">
        <f>SUM(C31:C33)</f>
        <v>#REF!</v>
      </c>
      <c r="D34" s="192"/>
      <c r="E34" s="5"/>
    </row>
    <row r="35" spans="1:9" ht="19.5" thickBot="1" x14ac:dyDescent="0.35">
      <c r="A35" s="62"/>
      <c r="B35" s="329"/>
      <c r="C35" s="329"/>
      <c r="D35" s="62"/>
    </row>
    <row r="36" spans="1:9" ht="19.5" thickBot="1" x14ac:dyDescent="0.35">
      <c r="A36" s="62"/>
      <c r="B36" s="111" t="s">
        <v>43</v>
      </c>
      <c r="C36" s="112" t="e">
        <f>+C29+C34</f>
        <v>#REF!</v>
      </c>
      <c r="D36" s="192"/>
      <c r="F36" t="s">
        <v>30</v>
      </c>
    </row>
    <row r="37" spans="1:9" x14ac:dyDescent="0.25">
      <c r="A37" s="62"/>
      <c r="B37" s="92"/>
      <c r="C37" s="104"/>
      <c r="D37" s="62"/>
    </row>
    <row r="38" spans="1:9" x14ac:dyDescent="0.25">
      <c r="A38" s="62"/>
      <c r="B38" s="92"/>
      <c r="C38" s="104"/>
      <c r="D38" s="62"/>
      <c r="H38" s="2"/>
    </row>
    <row r="39" spans="1:9" ht="15.75" thickBot="1" x14ac:dyDescent="0.3">
      <c r="A39" s="62"/>
      <c r="B39" s="62"/>
      <c r="C39" s="62"/>
      <c r="D39" s="62"/>
      <c r="H39" s="5"/>
    </row>
    <row r="40" spans="1:9" ht="18.75" x14ac:dyDescent="0.3">
      <c r="A40" s="62"/>
      <c r="B40" s="323" t="s">
        <v>91</v>
      </c>
      <c r="C40" s="324"/>
      <c r="D40" s="62"/>
    </row>
    <row r="41" spans="1:9" ht="18.75" x14ac:dyDescent="0.3">
      <c r="A41" s="62"/>
      <c r="B41" s="327" t="s">
        <v>0</v>
      </c>
      <c r="C41" s="328"/>
      <c r="D41" s="62"/>
    </row>
    <row r="42" spans="1:9" ht="18.75" x14ac:dyDescent="0.3">
      <c r="A42" s="62"/>
      <c r="B42" s="327" t="s">
        <v>86</v>
      </c>
      <c r="C42" s="328"/>
      <c r="D42" s="62"/>
    </row>
    <row r="43" spans="1:9" ht="19.5" thickBot="1" x14ac:dyDescent="0.35">
      <c r="A43" s="62"/>
      <c r="B43" s="325" t="s">
        <v>369</v>
      </c>
      <c r="C43" s="326"/>
      <c r="D43" s="62"/>
    </row>
    <row r="44" spans="1:9" ht="19.5" thickBot="1" x14ac:dyDescent="0.35">
      <c r="A44" s="62"/>
      <c r="B44" s="142" t="s">
        <v>33</v>
      </c>
      <c r="C44" s="142" t="s">
        <v>34</v>
      </c>
      <c r="D44" s="62"/>
    </row>
    <row r="45" spans="1:9" ht="15.75" x14ac:dyDescent="0.25">
      <c r="A45" s="62"/>
      <c r="B45" s="145" t="s">
        <v>366</v>
      </c>
      <c r="C45" s="158">
        <v>71327533.549999982</v>
      </c>
      <c r="D45" s="192"/>
      <c r="E45" s="14"/>
    </row>
    <row r="46" spans="1:9" ht="15.75" x14ac:dyDescent="0.25">
      <c r="A46" s="62"/>
      <c r="B46" s="146" t="s">
        <v>367</v>
      </c>
      <c r="C46" s="159" t="e">
        <f>+ENTRADAS!I60</f>
        <v>#REF!</v>
      </c>
      <c r="D46" s="77"/>
      <c r="E46" s="2"/>
      <c r="H46" s="2"/>
      <c r="I46" s="2"/>
    </row>
    <row r="47" spans="1:9" ht="18.75" customHeight="1" thickBot="1" x14ac:dyDescent="0.3">
      <c r="A47" s="62"/>
      <c r="B47" s="147" t="s">
        <v>511</v>
      </c>
      <c r="C47" s="160">
        <f>+SALIDAS!E88</f>
        <v>15430644.109999999</v>
      </c>
      <c r="D47" s="192"/>
      <c r="E47" s="2"/>
      <c r="H47" s="2"/>
      <c r="I47" s="2"/>
    </row>
    <row r="48" spans="1:9" ht="19.5" thickBot="1" x14ac:dyDescent="0.35">
      <c r="A48" s="62"/>
      <c r="B48" s="153" t="s">
        <v>43</v>
      </c>
      <c r="C48" s="154" t="e">
        <f>+C45+C46-C47</f>
        <v>#REF!</v>
      </c>
      <c r="D48" s="192"/>
      <c r="E48" s="2"/>
      <c r="F48" s="2"/>
      <c r="H48" s="2"/>
      <c r="I48" s="2"/>
    </row>
    <row r="49" spans="1:10" x14ac:dyDescent="0.25">
      <c r="A49" s="62"/>
      <c r="B49" s="62"/>
      <c r="C49" s="62"/>
      <c r="D49" s="62" t="s">
        <v>30</v>
      </c>
      <c r="E49" s="5"/>
      <c r="F49" s="2"/>
      <c r="H49" s="2"/>
      <c r="I49" s="2"/>
    </row>
    <row r="50" spans="1:10" x14ac:dyDescent="0.25">
      <c r="A50" s="62"/>
      <c r="B50" s="93"/>
      <c r="C50" s="76" t="e">
        <f>+C15-C36</f>
        <v>#REF!</v>
      </c>
      <c r="D50" s="62"/>
      <c r="E50" s="5"/>
      <c r="F50" s="2"/>
      <c r="H50" s="2"/>
      <c r="I50" s="2"/>
    </row>
    <row r="51" spans="1:10" x14ac:dyDescent="0.25">
      <c r="A51" s="62"/>
      <c r="B51" s="62"/>
      <c r="C51" s="76" t="e">
        <f>+C36-C48</f>
        <v>#REF!</v>
      </c>
      <c r="D51" s="192"/>
      <c r="F51" s="5"/>
      <c r="H51" s="2"/>
      <c r="I51" s="2"/>
    </row>
    <row r="52" spans="1:10" x14ac:dyDescent="0.25">
      <c r="A52" s="62"/>
      <c r="B52" s="62"/>
      <c r="C52" s="76"/>
      <c r="D52" s="62"/>
      <c r="H52" s="5"/>
      <c r="I52" s="5"/>
      <c r="J52" s="5"/>
    </row>
    <row r="53" spans="1:10" x14ac:dyDescent="0.25">
      <c r="A53" s="62"/>
      <c r="B53" s="62"/>
      <c r="C53" s="105"/>
      <c r="D53" s="62"/>
    </row>
    <row r="54" spans="1:10" ht="15.75" x14ac:dyDescent="0.25">
      <c r="A54" s="62"/>
      <c r="B54" s="106" t="s">
        <v>193</v>
      </c>
      <c r="C54" s="107" t="str">
        <f>PROVEEDORES!D70</f>
        <v>REVISADO POR:  MARIA BRITO DE GONZÁLEZ</v>
      </c>
      <c r="D54" s="108"/>
      <c r="E54" s="5"/>
      <c r="F54" s="5"/>
    </row>
    <row r="55" spans="1:10" ht="15.75" x14ac:dyDescent="0.25">
      <c r="A55" s="62"/>
      <c r="B55" s="106" t="s">
        <v>87</v>
      </c>
      <c r="C55" s="107" t="str">
        <f>PROVEEDORES!D71</f>
        <v>ENCARGADA DE CONTABILIDAD</v>
      </c>
      <c r="D55" s="108"/>
      <c r="E55" s="5"/>
      <c r="F55" s="5"/>
    </row>
    <row r="56" spans="1:10" ht="18.75" x14ac:dyDescent="0.3">
      <c r="A56" s="62"/>
      <c r="B56" s="68"/>
      <c r="C56" s="68" t="s">
        <v>30</v>
      </c>
      <c r="D56" s="62"/>
    </row>
    <row r="57" spans="1:10" x14ac:dyDescent="0.25">
      <c r="A57" s="10"/>
      <c r="B57" s="10"/>
      <c r="C57" s="10"/>
      <c r="D57" s="10"/>
      <c r="E57" t="s">
        <v>30</v>
      </c>
    </row>
    <row r="58" spans="1:10" x14ac:dyDescent="0.25">
      <c r="A58" s="15"/>
      <c r="B58" s="10"/>
      <c r="C58" s="10"/>
      <c r="D58" s="15"/>
    </row>
    <row r="59" spans="1:10" x14ac:dyDescent="0.25">
      <c r="A59" s="10"/>
      <c r="B59" s="10"/>
      <c r="C59" s="10"/>
      <c r="D59" s="10"/>
    </row>
    <row r="60" spans="1:10" x14ac:dyDescent="0.25">
      <c r="A60" s="10"/>
      <c r="B60" s="10" t="s">
        <v>30</v>
      </c>
      <c r="C60" s="10"/>
      <c r="D60" s="10"/>
    </row>
    <row r="62" spans="1:10" x14ac:dyDescent="0.25">
      <c r="C62" s="15"/>
    </row>
  </sheetData>
  <mergeCells count="13">
    <mergeCell ref="B3:C3"/>
    <mergeCell ref="B22:C22"/>
    <mergeCell ref="B40:C40"/>
    <mergeCell ref="B42:C42"/>
    <mergeCell ref="B43:C43"/>
    <mergeCell ref="B20:C20"/>
    <mergeCell ref="B41:C41"/>
    <mergeCell ref="B5:C5"/>
    <mergeCell ref="B6:C6"/>
    <mergeCell ref="B19:C19"/>
    <mergeCell ref="B21:C21"/>
    <mergeCell ref="B4:C4"/>
    <mergeCell ref="B35:C35"/>
  </mergeCells>
  <pageMargins left="0.23622047244094491" right="0.23622047244094491" top="0.74803149606299213" bottom="0.74803149606299213" header="0.31496062992125984" footer="0.31496062992125984"/>
  <pageSetup scale="7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F95"/>
  <sheetViews>
    <sheetView showGridLines="0" topLeftCell="A34" zoomScale="80" zoomScaleNormal="80" workbookViewId="0">
      <selection activeCell="C53" sqref="C53"/>
    </sheetView>
  </sheetViews>
  <sheetFormatPr baseColWidth="10" defaultRowHeight="15" x14ac:dyDescent="0.25"/>
  <cols>
    <col min="1" max="1" width="9.42578125" customWidth="1"/>
    <col min="2" max="2" width="75" style="1" customWidth="1"/>
    <col min="3" max="3" width="148.85546875" bestFit="1" customWidth="1"/>
    <col min="4" max="4" width="16.85546875" customWidth="1"/>
    <col min="5" max="5" width="19.28515625" customWidth="1"/>
    <col min="6" max="6" width="15.5703125" customWidth="1"/>
    <col min="7" max="7" width="15.28515625" customWidth="1"/>
    <col min="8" max="8" width="16.42578125" customWidth="1"/>
    <col min="9" max="9" width="20" customWidth="1"/>
    <col min="10" max="10" width="20.5703125" bestFit="1" customWidth="1"/>
    <col min="11" max="11" width="16.85546875" bestFit="1" customWidth="1"/>
  </cols>
  <sheetData>
    <row r="1" spans="1:32" ht="15.75" thickBot="1" x14ac:dyDescent="0.3">
      <c r="A1" s="62"/>
      <c r="B1" s="98"/>
      <c r="C1" s="62"/>
      <c r="D1" s="62"/>
      <c r="E1" s="62"/>
      <c r="F1" s="62"/>
      <c r="G1" s="62"/>
      <c r="H1" s="62"/>
      <c r="I1" s="62"/>
      <c r="J1" s="62"/>
    </row>
    <row r="2" spans="1:32" ht="23.25" x14ac:dyDescent="0.35">
      <c r="A2" s="62"/>
      <c r="B2" s="330"/>
      <c r="C2" s="331"/>
      <c r="D2" s="331"/>
      <c r="E2" s="331"/>
      <c r="F2" s="331"/>
      <c r="G2" s="331"/>
      <c r="H2" s="331"/>
      <c r="I2" s="332"/>
      <c r="J2" s="62"/>
    </row>
    <row r="3" spans="1:32" ht="23.25" x14ac:dyDescent="0.35">
      <c r="A3" s="62"/>
      <c r="B3" s="333" t="s">
        <v>91</v>
      </c>
      <c r="C3" s="334"/>
      <c r="D3" s="334"/>
      <c r="E3" s="334"/>
      <c r="F3" s="334"/>
      <c r="G3" s="334"/>
      <c r="H3" s="334"/>
      <c r="I3" s="335"/>
      <c r="J3" s="62"/>
    </row>
    <row r="4" spans="1:32" ht="23.25" x14ac:dyDescent="0.35">
      <c r="A4" s="62"/>
      <c r="B4" s="333" t="s">
        <v>0</v>
      </c>
      <c r="C4" s="334"/>
      <c r="D4" s="334"/>
      <c r="E4" s="334"/>
      <c r="F4" s="334"/>
      <c r="G4" s="334"/>
      <c r="H4" s="334"/>
      <c r="I4" s="335"/>
      <c r="J4" s="62"/>
    </row>
    <row r="5" spans="1:32" ht="23.25" x14ac:dyDescent="0.35">
      <c r="A5" s="62"/>
      <c r="B5" s="333" t="s">
        <v>90</v>
      </c>
      <c r="C5" s="334"/>
      <c r="D5" s="334"/>
      <c r="E5" s="334"/>
      <c r="F5" s="334"/>
      <c r="G5" s="334"/>
      <c r="H5" s="334"/>
      <c r="I5" s="335"/>
      <c r="J5" s="62"/>
    </row>
    <row r="6" spans="1:32" ht="24" thickBot="1" x14ac:dyDescent="0.4">
      <c r="A6" s="62"/>
      <c r="B6" s="336" t="s">
        <v>368</v>
      </c>
      <c r="C6" s="337"/>
      <c r="D6" s="337"/>
      <c r="E6" s="337"/>
      <c r="F6" s="337"/>
      <c r="G6" s="337"/>
      <c r="H6" s="337"/>
      <c r="I6" s="338"/>
      <c r="J6" s="62"/>
    </row>
    <row r="7" spans="1:32" ht="63" x14ac:dyDescent="0.25">
      <c r="A7" s="62"/>
      <c r="B7" s="176" t="s">
        <v>2</v>
      </c>
      <c r="C7" s="176" t="s">
        <v>3</v>
      </c>
      <c r="D7" s="177" t="s">
        <v>197</v>
      </c>
      <c r="E7" s="177" t="s">
        <v>82</v>
      </c>
      <c r="F7" s="178" t="s">
        <v>79</v>
      </c>
      <c r="G7" s="177" t="s">
        <v>80</v>
      </c>
      <c r="H7" s="179" t="s">
        <v>102</v>
      </c>
      <c r="I7" s="180" t="s">
        <v>4</v>
      </c>
      <c r="J7" s="84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5"/>
      <c r="AF7" s="15"/>
    </row>
    <row r="8" spans="1:32" ht="18" customHeight="1" x14ac:dyDescent="0.25">
      <c r="A8" s="62"/>
      <c r="B8" s="162" t="s">
        <v>486</v>
      </c>
      <c r="C8" s="162" t="s">
        <v>487</v>
      </c>
      <c r="D8" s="162" t="s">
        <v>488</v>
      </c>
      <c r="E8" s="48" t="s">
        <v>489</v>
      </c>
      <c r="F8" s="164">
        <v>45552</v>
      </c>
      <c r="G8" s="165">
        <v>45497</v>
      </c>
      <c r="H8" s="48" t="s">
        <v>12</v>
      </c>
      <c r="I8" s="54">
        <v>80300</v>
      </c>
      <c r="J8" s="84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5"/>
      <c r="AF8" s="15"/>
    </row>
    <row r="9" spans="1:32" ht="18" customHeight="1" x14ac:dyDescent="0.25">
      <c r="A9" s="62"/>
      <c r="B9" s="162" t="s">
        <v>89</v>
      </c>
      <c r="C9" s="162" t="s">
        <v>335</v>
      </c>
      <c r="D9" s="162" t="s">
        <v>52</v>
      </c>
      <c r="E9" s="48" t="s">
        <v>336</v>
      </c>
      <c r="F9" s="164">
        <v>45538</v>
      </c>
      <c r="G9" s="165">
        <v>45517</v>
      </c>
      <c r="H9" s="48" t="s">
        <v>12</v>
      </c>
      <c r="I9" s="54">
        <v>12480</v>
      </c>
      <c r="J9" s="84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5"/>
      <c r="AF9" s="15"/>
    </row>
    <row r="10" spans="1:32" ht="18" customHeight="1" x14ac:dyDescent="0.25">
      <c r="A10" s="62"/>
      <c r="B10" s="162" t="s">
        <v>89</v>
      </c>
      <c r="C10" s="162" t="s">
        <v>335</v>
      </c>
      <c r="D10" s="162" t="s">
        <v>52</v>
      </c>
      <c r="E10" s="48" t="s">
        <v>450</v>
      </c>
      <c r="F10" s="164">
        <v>45552</v>
      </c>
      <c r="G10" s="165">
        <v>45517</v>
      </c>
      <c r="H10" s="48" t="s">
        <v>12</v>
      </c>
      <c r="I10" s="54">
        <v>54000</v>
      </c>
      <c r="J10" s="84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5"/>
      <c r="AF10" s="15"/>
    </row>
    <row r="11" spans="1:32" ht="18" customHeight="1" x14ac:dyDescent="0.25">
      <c r="A11" s="62"/>
      <c r="B11" s="162" t="s">
        <v>89</v>
      </c>
      <c r="C11" s="162" t="s">
        <v>335</v>
      </c>
      <c r="D11" s="162" t="s">
        <v>52</v>
      </c>
      <c r="E11" s="48" t="s">
        <v>510</v>
      </c>
      <c r="F11" s="164">
        <v>45562</v>
      </c>
      <c r="G11" s="165">
        <v>45544</v>
      </c>
      <c r="H11" s="48" t="s">
        <v>12</v>
      </c>
      <c r="I11" s="54">
        <v>12000</v>
      </c>
      <c r="J11" s="8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5"/>
      <c r="AF11" s="15"/>
    </row>
    <row r="12" spans="1:32" ht="18" customHeight="1" x14ac:dyDescent="0.25">
      <c r="A12" s="62"/>
      <c r="B12" s="162" t="s">
        <v>199</v>
      </c>
      <c r="C12" s="162" t="s">
        <v>381</v>
      </c>
      <c r="D12" s="162" t="s">
        <v>382</v>
      </c>
      <c r="E12" s="48" t="s">
        <v>384</v>
      </c>
      <c r="F12" s="164">
        <v>45544</v>
      </c>
      <c r="G12" s="165">
        <v>45537</v>
      </c>
      <c r="H12" s="48" t="s">
        <v>12</v>
      </c>
      <c r="I12" s="54">
        <v>3325</v>
      </c>
      <c r="J12" s="84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5"/>
      <c r="AF12" s="15"/>
    </row>
    <row r="13" spans="1:32" ht="18" customHeight="1" x14ac:dyDescent="0.3">
      <c r="A13" s="62"/>
      <c r="B13" s="162" t="s">
        <v>199</v>
      </c>
      <c r="C13" s="162" t="s">
        <v>381</v>
      </c>
      <c r="D13" s="162" t="s">
        <v>382</v>
      </c>
      <c r="E13" s="48" t="s">
        <v>383</v>
      </c>
      <c r="F13" s="164">
        <v>45544</v>
      </c>
      <c r="G13" s="165">
        <v>45537</v>
      </c>
      <c r="H13" s="48" t="s">
        <v>12</v>
      </c>
      <c r="I13" s="54">
        <v>8047</v>
      </c>
      <c r="J13" s="114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5"/>
      <c r="AF13" s="15"/>
    </row>
    <row r="14" spans="1:32" ht="18" customHeight="1" x14ac:dyDescent="0.3">
      <c r="A14" s="62"/>
      <c r="B14" s="162" t="s">
        <v>224</v>
      </c>
      <c r="C14" s="162" t="s">
        <v>512</v>
      </c>
      <c r="D14" s="162" t="s">
        <v>110</v>
      </c>
      <c r="E14" s="48" t="s">
        <v>513</v>
      </c>
      <c r="F14" s="164">
        <v>45562</v>
      </c>
      <c r="G14" s="165">
        <v>45532</v>
      </c>
      <c r="H14" s="48" t="s">
        <v>12</v>
      </c>
      <c r="I14" s="54">
        <v>11503.82</v>
      </c>
      <c r="J14" s="114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5"/>
      <c r="AF14" s="15"/>
    </row>
    <row r="15" spans="1:32" ht="18" customHeight="1" x14ac:dyDescent="0.25">
      <c r="A15" s="62"/>
      <c r="B15" s="162" t="s">
        <v>337</v>
      </c>
      <c r="C15" s="162" t="s">
        <v>338</v>
      </c>
      <c r="D15" s="162" t="s">
        <v>339</v>
      </c>
      <c r="E15" s="48" t="s">
        <v>340</v>
      </c>
      <c r="F15" s="164">
        <v>45538</v>
      </c>
      <c r="G15" s="165">
        <v>45517</v>
      </c>
      <c r="H15" s="48" t="s">
        <v>12</v>
      </c>
      <c r="I15" s="54">
        <v>1259857.68</v>
      </c>
      <c r="J15" s="84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5"/>
      <c r="AF15" s="15"/>
    </row>
    <row r="16" spans="1:32" ht="18" customHeight="1" x14ac:dyDescent="0.3">
      <c r="A16" s="62"/>
      <c r="B16" s="118" t="s">
        <v>213</v>
      </c>
      <c r="C16" s="118" t="s">
        <v>413</v>
      </c>
      <c r="D16" s="118" t="s">
        <v>304</v>
      </c>
      <c r="E16" s="163" t="s">
        <v>414</v>
      </c>
      <c r="F16" s="186">
        <v>45548</v>
      </c>
      <c r="G16" s="187">
        <v>45491</v>
      </c>
      <c r="H16" s="163" t="s">
        <v>12</v>
      </c>
      <c r="I16" s="161">
        <v>201625.27</v>
      </c>
      <c r="J16" s="114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5"/>
      <c r="AF16" s="15"/>
    </row>
    <row r="17" spans="1:32" ht="18" customHeight="1" x14ac:dyDescent="0.3">
      <c r="A17" s="62"/>
      <c r="B17" s="118" t="s">
        <v>213</v>
      </c>
      <c r="C17" s="118" t="s">
        <v>415</v>
      </c>
      <c r="D17" s="118" t="s">
        <v>304</v>
      </c>
      <c r="E17" s="163" t="s">
        <v>416</v>
      </c>
      <c r="F17" s="186">
        <v>45548</v>
      </c>
      <c r="G17" s="187">
        <v>45497</v>
      </c>
      <c r="H17" s="163" t="s">
        <v>12</v>
      </c>
      <c r="I17" s="161">
        <v>12739.72</v>
      </c>
      <c r="J17" s="114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5"/>
      <c r="AF17" s="15"/>
    </row>
    <row r="18" spans="1:32" ht="18" customHeight="1" x14ac:dyDescent="0.3">
      <c r="A18" s="62"/>
      <c r="B18" s="118" t="s">
        <v>213</v>
      </c>
      <c r="C18" s="118" t="s">
        <v>417</v>
      </c>
      <c r="D18" s="118" t="s">
        <v>304</v>
      </c>
      <c r="E18" s="163" t="s">
        <v>418</v>
      </c>
      <c r="F18" s="186">
        <v>45548</v>
      </c>
      <c r="G18" s="187">
        <v>45491</v>
      </c>
      <c r="H18" s="163" t="s">
        <v>12</v>
      </c>
      <c r="I18" s="161">
        <v>5803.07</v>
      </c>
      <c r="J18" s="114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5"/>
      <c r="AF18" s="15"/>
    </row>
    <row r="19" spans="1:32" ht="18" customHeight="1" x14ac:dyDescent="0.3">
      <c r="A19" s="62"/>
      <c r="B19" s="118" t="s">
        <v>213</v>
      </c>
      <c r="C19" s="118" t="s">
        <v>419</v>
      </c>
      <c r="D19" s="118" t="s">
        <v>304</v>
      </c>
      <c r="E19" s="163" t="s">
        <v>420</v>
      </c>
      <c r="F19" s="186">
        <v>45548</v>
      </c>
      <c r="G19" s="187">
        <v>45523</v>
      </c>
      <c r="H19" s="163" t="s">
        <v>12</v>
      </c>
      <c r="I19" s="161">
        <v>201771.35</v>
      </c>
      <c r="J19" s="114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5"/>
      <c r="AF19" s="15"/>
    </row>
    <row r="20" spans="1:32" ht="18" customHeight="1" x14ac:dyDescent="0.3">
      <c r="A20" s="62"/>
      <c r="B20" s="118" t="s">
        <v>213</v>
      </c>
      <c r="C20" s="118" t="s">
        <v>421</v>
      </c>
      <c r="D20" s="118" t="s">
        <v>304</v>
      </c>
      <c r="E20" s="163" t="s">
        <v>504</v>
      </c>
      <c r="F20" s="186">
        <v>45548</v>
      </c>
      <c r="G20" s="187">
        <v>45523</v>
      </c>
      <c r="H20" s="163" t="s">
        <v>12</v>
      </c>
      <c r="I20" s="161">
        <v>8023.22</v>
      </c>
      <c r="J20" s="114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5"/>
      <c r="AF20" s="15"/>
    </row>
    <row r="21" spans="1:32" ht="18" customHeight="1" x14ac:dyDescent="0.3">
      <c r="A21" s="62"/>
      <c r="B21" s="118" t="s">
        <v>213</v>
      </c>
      <c r="C21" s="118" t="s">
        <v>422</v>
      </c>
      <c r="D21" s="118" t="s">
        <v>304</v>
      </c>
      <c r="E21" s="163" t="s">
        <v>423</v>
      </c>
      <c r="F21" s="186">
        <v>45548</v>
      </c>
      <c r="G21" s="187">
        <v>45523</v>
      </c>
      <c r="H21" s="163" t="s">
        <v>12</v>
      </c>
      <c r="I21" s="161">
        <v>4526.29</v>
      </c>
      <c r="J21" s="114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5"/>
      <c r="AF21" s="15"/>
    </row>
    <row r="22" spans="1:32" ht="18" customHeight="1" x14ac:dyDescent="0.3">
      <c r="A22" s="62"/>
      <c r="B22" s="118" t="s">
        <v>424</v>
      </c>
      <c r="C22" s="118" t="s">
        <v>425</v>
      </c>
      <c r="D22" s="118" t="s">
        <v>208</v>
      </c>
      <c r="E22" s="163" t="s">
        <v>426</v>
      </c>
      <c r="F22" s="186">
        <v>45548</v>
      </c>
      <c r="G22" s="187">
        <v>45537</v>
      </c>
      <c r="H22" s="163" t="s">
        <v>12</v>
      </c>
      <c r="I22" s="161">
        <v>1378.53</v>
      </c>
      <c r="J22" s="114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5"/>
      <c r="AF22" s="15"/>
    </row>
    <row r="23" spans="1:32" ht="18" customHeight="1" x14ac:dyDescent="0.3">
      <c r="A23" s="62"/>
      <c r="B23" s="118" t="s">
        <v>424</v>
      </c>
      <c r="C23" s="118" t="s">
        <v>427</v>
      </c>
      <c r="D23" s="118" t="s">
        <v>208</v>
      </c>
      <c r="E23" s="163" t="s">
        <v>428</v>
      </c>
      <c r="F23" s="186">
        <v>45548</v>
      </c>
      <c r="G23" s="187">
        <v>45537</v>
      </c>
      <c r="H23" s="163" t="s">
        <v>12</v>
      </c>
      <c r="I23" s="161">
        <v>74196.009999999995</v>
      </c>
      <c r="J23" s="114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5"/>
      <c r="AF23" s="15"/>
    </row>
    <row r="24" spans="1:32" ht="18" customHeight="1" x14ac:dyDescent="0.3">
      <c r="A24" s="62"/>
      <c r="B24" s="118" t="s">
        <v>424</v>
      </c>
      <c r="C24" s="118" t="s">
        <v>429</v>
      </c>
      <c r="D24" s="118" t="s">
        <v>208</v>
      </c>
      <c r="E24" s="163" t="s">
        <v>430</v>
      </c>
      <c r="F24" s="186">
        <v>45548</v>
      </c>
      <c r="G24" s="187">
        <v>45541</v>
      </c>
      <c r="H24" s="163" t="s">
        <v>12</v>
      </c>
      <c r="I24" s="161">
        <v>609.34</v>
      </c>
      <c r="J24" s="114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5"/>
      <c r="AF24" s="15"/>
    </row>
    <row r="25" spans="1:32" ht="18" customHeight="1" x14ac:dyDescent="0.3">
      <c r="A25" s="62"/>
      <c r="B25" s="118" t="s">
        <v>424</v>
      </c>
      <c r="C25" s="118" t="s">
        <v>431</v>
      </c>
      <c r="D25" s="118" t="s">
        <v>208</v>
      </c>
      <c r="E25" s="163" t="s">
        <v>432</v>
      </c>
      <c r="F25" s="186">
        <v>45548</v>
      </c>
      <c r="G25" s="187">
        <v>45537</v>
      </c>
      <c r="H25" s="163" t="s">
        <v>12</v>
      </c>
      <c r="I25" s="161">
        <v>130.58000000000001</v>
      </c>
      <c r="J25" s="114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5"/>
      <c r="AF25" s="15"/>
    </row>
    <row r="26" spans="1:32" ht="18" customHeight="1" x14ac:dyDescent="0.3">
      <c r="A26" s="62"/>
      <c r="B26" s="118" t="s">
        <v>424</v>
      </c>
      <c r="C26" s="118" t="s">
        <v>433</v>
      </c>
      <c r="D26" s="118" t="s">
        <v>208</v>
      </c>
      <c r="E26" s="163" t="s">
        <v>434</v>
      </c>
      <c r="F26" s="186">
        <v>45548</v>
      </c>
      <c r="G26" s="187">
        <v>45537</v>
      </c>
      <c r="H26" s="163" t="s">
        <v>12</v>
      </c>
      <c r="I26" s="161">
        <v>291.47000000000003</v>
      </c>
      <c r="J26" s="114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5"/>
      <c r="AF26" s="15"/>
    </row>
    <row r="27" spans="1:32" ht="18" customHeight="1" x14ac:dyDescent="0.3">
      <c r="A27" s="62"/>
      <c r="B27" s="118" t="s">
        <v>424</v>
      </c>
      <c r="C27" s="118" t="s">
        <v>451</v>
      </c>
      <c r="D27" s="118" t="s">
        <v>208</v>
      </c>
      <c r="E27" s="163" t="s">
        <v>452</v>
      </c>
      <c r="F27" s="186">
        <v>45553</v>
      </c>
      <c r="G27" s="187">
        <v>45328</v>
      </c>
      <c r="H27" s="163" t="s">
        <v>12</v>
      </c>
      <c r="I27" s="161">
        <v>2837.14</v>
      </c>
      <c r="J27" s="114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5"/>
      <c r="AF27" s="15"/>
    </row>
    <row r="28" spans="1:32" ht="18" customHeight="1" x14ac:dyDescent="0.3">
      <c r="A28" s="62"/>
      <c r="B28" s="118" t="s">
        <v>424</v>
      </c>
      <c r="C28" s="118" t="s">
        <v>453</v>
      </c>
      <c r="D28" s="118" t="s">
        <v>208</v>
      </c>
      <c r="E28" s="163" t="s">
        <v>454</v>
      </c>
      <c r="F28" s="186">
        <v>45553</v>
      </c>
      <c r="G28" s="187">
        <v>45484</v>
      </c>
      <c r="H28" s="163" t="s">
        <v>12</v>
      </c>
      <c r="I28" s="161">
        <v>574.79</v>
      </c>
      <c r="J28" s="292"/>
      <c r="K28" s="299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5"/>
      <c r="AF28" s="15"/>
    </row>
    <row r="29" spans="1:32" ht="18" customHeight="1" x14ac:dyDescent="0.3">
      <c r="A29" s="62"/>
      <c r="B29" s="118" t="s">
        <v>404</v>
      </c>
      <c r="C29" s="293" t="s">
        <v>409</v>
      </c>
      <c r="D29" s="118" t="s">
        <v>291</v>
      </c>
      <c r="E29" s="163" t="s">
        <v>405</v>
      </c>
      <c r="F29" s="186">
        <v>45548</v>
      </c>
      <c r="G29" s="187">
        <v>45535</v>
      </c>
      <c r="H29" s="163" t="s">
        <v>12</v>
      </c>
      <c r="I29" s="161">
        <v>1028202.8</v>
      </c>
      <c r="J29" s="114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5"/>
      <c r="AF29" s="15"/>
    </row>
    <row r="30" spans="1:32" ht="18" customHeight="1" x14ac:dyDescent="0.3">
      <c r="A30" s="62"/>
      <c r="B30" s="118" t="s">
        <v>404</v>
      </c>
      <c r="C30" s="118" t="s">
        <v>408</v>
      </c>
      <c r="D30" s="118" t="s">
        <v>291</v>
      </c>
      <c r="E30" s="163" t="s">
        <v>406</v>
      </c>
      <c r="F30" s="186">
        <v>45548</v>
      </c>
      <c r="G30" s="187">
        <v>45535</v>
      </c>
      <c r="H30" s="163" t="s">
        <v>12</v>
      </c>
      <c r="I30" s="161">
        <v>2475.9699999999998</v>
      </c>
      <c r="J30" s="114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5"/>
      <c r="AF30" s="15"/>
    </row>
    <row r="31" spans="1:32" ht="18" customHeight="1" x14ac:dyDescent="0.3">
      <c r="A31" s="62"/>
      <c r="B31" s="118" t="s">
        <v>404</v>
      </c>
      <c r="C31" s="118" t="s">
        <v>410</v>
      </c>
      <c r="D31" s="118" t="s">
        <v>291</v>
      </c>
      <c r="E31" s="163" t="s">
        <v>407</v>
      </c>
      <c r="F31" s="186">
        <v>45548</v>
      </c>
      <c r="G31" s="187">
        <v>45535</v>
      </c>
      <c r="H31" s="163" t="s">
        <v>12</v>
      </c>
      <c r="I31" s="161">
        <v>378.55</v>
      </c>
      <c r="J31" s="114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5"/>
      <c r="AF31" s="15"/>
    </row>
    <row r="32" spans="1:32" ht="18" customHeight="1" x14ac:dyDescent="0.3">
      <c r="A32" s="62"/>
      <c r="B32" s="118" t="s">
        <v>404</v>
      </c>
      <c r="C32" s="118" t="s">
        <v>411</v>
      </c>
      <c r="D32" s="118" t="s">
        <v>291</v>
      </c>
      <c r="E32" s="163" t="s">
        <v>412</v>
      </c>
      <c r="F32" s="186">
        <v>45548</v>
      </c>
      <c r="G32" s="187">
        <v>45535</v>
      </c>
      <c r="H32" s="163" t="s">
        <v>12</v>
      </c>
      <c r="I32" s="161">
        <v>4783.62</v>
      </c>
      <c r="J32" s="114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5"/>
      <c r="AF32" s="15"/>
    </row>
    <row r="33" spans="1:32" ht="18" customHeight="1" x14ac:dyDescent="0.3">
      <c r="A33" s="62"/>
      <c r="B33" s="118" t="s">
        <v>267</v>
      </c>
      <c r="C33" s="118" t="s">
        <v>496</v>
      </c>
      <c r="D33" s="118" t="s">
        <v>497</v>
      </c>
      <c r="E33" s="163" t="s">
        <v>498</v>
      </c>
      <c r="F33" s="186">
        <v>45555</v>
      </c>
      <c r="G33" s="187">
        <v>45533</v>
      </c>
      <c r="H33" s="163" t="s">
        <v>12</v>
      </c>
      <c r="I33" s="161">
        <v>3186</v>
      </c>
      <c r="J33" s="114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5"/>
      <c r="AF33" s="15"/>
    </row>
    <row r="34" spans="1:32" ht="18" customHeight="1" x14ac:dyDescent="0.3">
      <c r="A34" s="62"/>
      <c r="B34" s="118" t="s">
        <v>380</v>
      </c>
      <c r="C34" s="118" t="s">
        <v>377</v>
      </c>
      <c r="D34" s="118" t="s">
        <v>378</v>
      </c>
      <c r="E34" s="137" t="s">
        <v>379</v>
      </c>
      <c r="F34" s="186">
        <v>45539</v>
      </c>
      <c r="G34" s="187">
        <v>45505</v>
      </c>
      <c r="H34" s="163" t="s">
        <v>12</v>
      </c>
      <c r="I34" s="161">
        <v>201997.12</v>
      </c>
      <c r="J34" s="132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5"/>
      <c r="AF34" s="15"/>
    </row>
    <row r="35" spans="1:32" ht="18" customHeight="1" x14ac:dyDescent="0.3">
      <c r="A35" s="62"/>
      <c r="B35" s="118" t="s">
        <v>371</v>
      </c>
      <c r="C35" s="118" t="s">
        <v>372</v>
      </c>
      <c r="D35" s="118" t="s">
        <v>200</v>
      </c>
      <c r="E35" s="163" t="s">
        <v>373</v>
      </c>
      <c r="F35" s="186">
        <v>45541</v>
      </c>
      <c r="G35" s="187">
        <v>45536</v>
      </c>
      <c r="H35" s="163" t="s">
        <v>12</v>
      </c>
      <c r="I35" s="161">
        <v>187738.56</v>
      </c>
      <c r="J35" s="114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5"/>
      <c r="AF35" s="15"/>
    </row>
    <row r="36" spans="1:32" ht="18" customHeight="1" x14ac:dyDescent="0.3">
      <c r="A36" s="62"/>
      <c r="B36" s="118" t="s">
        <v>435</v>
      </c>
      <c r="C36" s="118" t="s">
        <v>436</v>
      </c>
      <c r="D36" s="118" t="s">
        <v>437</v>
      </c>
      <c r="E36" s="163" t="s">
        <v>438</v>
      </c>
      <c r="F36" s="186">
        <v>45548</v>
      </c>
      <c r="G36" s="187">
        <v>45532</v>
      </c>
      <c r="H36" s="163" t="s">
        <v>12</v>
      </c>
      <c r="I36" s="161">
        <v>99120</v>
      </c>
      <c r="J36" s="114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5"/>
      <c r="AF36" s="15"/>
    </row>
    <row r="37" spans="1:32" ht="18" customHeight="1" x14ac:dyDescent="0.3">
      <c r="A37" s="62"/>
      <c r="B37" s="118" t="s">
        <v>446</v>
      </c>
      <c r="C37" s="118" t="s">
        <v>447</v>
      </c>
      <c r="D37" s="118" t="s">
        <v>448</v>
      </c>
      <c r="E37" s="163" t="s">
        <v>449</v>
      </c>
      <c r="F37" s="186">
        <v>45548</v>
      </c>
      <c r="G37" s="187">
        <v>45512</v>
      </c>
      <c r="H37" s="163" t="s">
        <v>12</v>
      </c>
      <c r="I37" s="161">
        <v>39000</v>
      </c>
      <c r="J37" s="114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5"/>
      <c r="AF37" s="15"/>
    </row>
    <row r="38" spans="1:32" ht="18" customHeight="1" x14ac:dyDescent="0.3">
      <c r="A38" s="62"/>
      <c r="B38" s="118" t="s">
        <v>446</v>
      </c>
      <c r="C38" s="118" t="s">
        <v>523</v>
      </c>
      <c r="D38" s="118" t="s">
        <v>448</v>
      </c>
      <c r="E38" s="163" t="s">
        <v>524</v>
      </c>
      <c r="F38" s="186">
        <v>45555</v>
      </c>
      <c r="G38" s="187">
        <v>45525</v>
      </c>
      <c r="H38" s="163" t="s">
        <v>12</v>
      </c>
      <c r="I38" s="161">
        <v>32000</v>
      </c>
      <c r="J38" s="114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5"/>
      <c r="AF38" s="15"/>
    </row>
    <row r="39" spans="1:32" ht="18" customHeight="1" x14ac:dyDescent="0.3">
      <c r="A39" s="62"/>
      <c r="B39" s="118" t="s">
        <v>395</v>
      </c>
      <c r="C39" s="118" t="s">
        <v>396</v>
      </c>
      <c r="D39" s="118" t="s">
        <v>397</v>
      </c>
      <c r="E39" s="163" t="s">
        <v>400</v>
      </c>
      <c r="F39" s="186">
        <v>45546</v>
      </c>
      <c r="G39" s="187">
        <v>45526</v>
      </c>
      <c r="H39" s="163" t="s">
        <v>12</v>
      </c>
      <c r="I39" s="161">
        <v>233557.4</v>
      </c>
      <c r="J39" s="292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5"/>
      <c r="AF39" s="15"/>
    </row>
    <row r="40" spans="1:32" ht="18" customHeight="1" x14ac:dyDescent="0.3">
      <c r="A40" s="62"/>
      <c r="B40" s="118" t="s">
        <v>394</v>
      </c>
      <c r="C40" s="118" t="s">
        <v>393</v>
      </c>
      <c r="D40" s="118" t="s">
        <v>398</v>
      </c>
      <c r="E40" s="163" t="s">
        <v>442</v>
      </c>
      <c r="F40" s="186">
        <v>45546</v>
      </c>
      <c r="G40" s="187">
        <v>45533</v>
      </c>
      <c r="H40" s="163" t="s">
        <v>12</v>
      </c>
      <c r="I40" s="161">
        <v>90447</v>
      </c>
      <c r="J40" s="292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5"/>
      <c r="AF40" s="15"/>
    </row>
    <row r="41" spans="1:32" ht="18" customHeight="1" x14ac:dyDescent="0.3">
      <c r="A41" s="62"/>
      <c r="B41" s="118" t="s">
        <v>394</v>
      </c>
      <c r="C41" s="162" t="s">
        <v>439</v>
      </c>
      <c r="D41" s="162" t="s">
        <v>398</v>
      </c>
      <c r="E41" s="48" t="s">
        <v>195</v>
      </c>
      <c r="F41" s="164">
        <v>45548</v>
      </c>
      <c r="G41" s="165">
        <v>45527</v>
      </c>
      <c r="H41" s="48" t="s">
        <v>12</v>
      </c>
      <c r="I41" s="54">
        <v>54642.41</v>
      </c>
      <c r="J41" s="114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5"/>
      <c r="AF41" s="15"/>
    </row>
    <row r="42" spans="1:32" ht="18" customHeight="1" x14ac:dyDescent="0.3">
      <c r="A42" s="62"/>
      <c r="B42" s="118" t="s">
        <v>499</v>
      </c>
      <c r="C42" s="162" t="s">
        <v>500</v>
      </c>
      <c r="D42" s="162" t="s">
        <v>501</v>
      </c>
      <c r="E42" s="48" t="s">
        <v>502</v>
      </c>
      <c r="F42" s="164">
        <v>45562</v>
      </c>
      <c r="G42" s="165">
        <v>45527</v>
      </c>
      <c r="H42" s="48" t="s">
        <v>12</v>
      </c>
      <c r="I42" s="54">
        <v>377956</v>
      </c>
      <c r="J42" s="114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5"/>
      <c r="AF42" s="15"/>
    </row>
    <row r="43" spans="1:32" ht="18" customHeight="1" x14ac:dyDescent="0.3">
      <c r="A43" s="62"/>
      <c r="B43" s="118" t="s">
        <v>521</v>
      </c>
      <c r="C43" s="162" t="s">
        <v>514</v>
      </c>
      <c r="D43" s="162" t="s">
        <v>515</v>
      </c>
      <c r="E43" s="48" t="s">
        <v>516</v>
      </c>
      <c r="F43" s="164">
        <v>45551</v>
      </c>
      <c r="G43" s="165">
        <v>45532</v>
      </c>
      <c r="H43" s="48" t="s">
        <v>12</v>
      </c>
      <c r="I43" s="54">
        <v>196499.36</v>
      </c>
      <c r="J43" s="114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5"/>
      <c r="AF43" s="15"/>
    </row>
    <row r="44" spans="1:32" ht="18" customHeight="1" x14ac:dyDescent="0.3">
      <c r="A44" s="62"/>
      <c r="B44" s="162" t="s">
        <v>202</v>
      </c>
      <c r="C44" s="162" t="s">
        <v>440</v>
      </c>
      <c r="D44" s="162" t="s">
        <v>203</v>
      </c>
      <c r="E44" s="48" t="s">
        <v>441</v>
      </c>
      <c r="F44" s="164">
        <v>45548</v>
      </c>
      <c r="G44" s="165">
        <v>45530</v>
      </c>
      <c r="H44" s="48" t="s">
        <v>12</v>
      </c>
      <c r="I44" s="54">
        <v>1291500</v>
      </c>
      <c r="J44" s="132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5"/>
      <c r="AF44" s="15"/>
    </row>
    <row r="45" spans="1:32" ht="18" customHeight="1" x14ac:dyDescent="0.3">
      <c r="A45" s="62"/>
      <c r="B45" s="118" t="s">
        <v>374</v>
      </c>
      <c r="C45" s="118" t="s">
        <v>375</v>
      </c>
      <c r="D45" s="118" t="s">
        <v>399</v>
      </c>
      <c r="E45" s="163" t="s">
        <v>376</v>
      </c>
      <c r="F45" s="186">
        <v>45539</v>
      </c>
      <c r="G45" s="187">
        <v>45516</v>
      </c>
      <c r="H45" s="163" t="s">
        <v>12</v>
      </c>
      <c r="I45" s="161">
        <v>130803</v>
      </c>
      <c r="J45" s="132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5"/>
      <c r="AF45" s="15"/>
    </row>
    <row r="46" spans="1:32" ht="18" customHeight="1" x14ac:dyDescent="0.3">
      <c r="A46" s="62"/>
      <c r="B46" s="118" t="s">
        <v>205</v>
      </c>
      <c r="C46" s="118" t="s">
        <v>455</v>
      </c>
      <c r="D46" s="118" t="s">
        <v>207</v>
      </c>
      <c r="E46" s="163" t="s">
        <v>456</v>
      </c>
      <c r="F46" s="186">
        <v>45551</v>
      </c>
      <c r="G46" s="187">
        <v>45503</v>
      </c>
      <c r="H46" s="163" t="s">
        <v>12</v>
      </c>
      <c r="I46" s="161">
        <v>20532</v>
      </c>
      <c r="J46" s="132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5"/>
      <c r="AF46" s="15"/>
    </row>
    <row r="47" spans="1:32" ht="18" customHeight="1" x14ac:dyDescent="0.3">
      <c r="A47" s="62"/>
      <c r="B47" s="118" t="s">
        <v>205</v>
      </c>
      <c r="C47" s="118" t="s">
        <v>455</v>
      </c>
      <c r="D47" s="118" t="s">
        <v>207</v>
      </c>
      <c r="E47" s="163" t="s">
        <v>457</v>
      </c>
      <c r="F47" s="186">
        <v>45551</v>
      </c>
      <c r="G47" s="187">
        <v>45505</v>
      </c>
      <c r="H47" s="163" t="s">
        <v>12</v>
      </c>
      <c r="I47" s="161">
        <v>20526.099999999999</v>
      </c>
      <c r="J47" s="300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5"/>
      <c r="AF47" s="15"/>
    </row>
    <row r="48" spans="1:32" ht="18" customHeight="1" x14ac:dyDescent="0.3">
      <c r="A48" s="62"/>
      <c r="B48" s="118" t="s">
        <v>205</v>
      </c>
      <c r="C48" s="118" t="s">
        <v>455</v>
      </c>
      <c r="D48" s="118" t="s">
        <v>207</v>
      </c>
      <c r="E48" s="163" t="s">
        <v>458</v>
      </c>
      <c r="F48" s="186">
        <v>45551</v>
      </c>
      <c r="G48" s="187">
        <v>45520</v>
      </c>
      <c r="H48" s="163" t="s">
        <v>12</v>
      </c>
      <c r="I48" s="161">
        <v>23688.98</v>
      </c>
      <c r="J48" s="114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5"/>
      <c r="AF48" s="15"/>
    </row>
    <row r="49" spans="1:32" ht="18" customHeight="1" x14ac:dyDescent="0.3">
      <c r="A49" s="62"/>
      <c r="B49" s="118" t="s">
        <v>517</v>
      </c>
      <c r="C49" s="118" t="s">
        <v>518</v>
      </c>
      <c r="D49" s="118" t="s">
        <v>519</v>
      </c>
      <c r="E49" s="163" t="s">
        <v>520</v>
      </c>
      <c r="F49" s="186">
        <v>45565</v>
      </c>
      <c r="G49" s="187">
        <v>45545</v>
      </c>
      <c r="H49" s="163" t="s">
        <v>12</v>
      </c>
      <c r="I49" s="161">
        <v>667290</v>
      </c>
      <c r="J49" s="114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5"/>
      <c r="AF49" s="15"/>
    </row>
    <row r="50" spans="1:32" ht="18" customHeight="1" x14ac:dyDescent="0.3">
      <c r="A50" s="62"/>
      <c r="B50" s="118" t="s">
        <v>386</v>
      </c>
      <c r="C50" s="118" t="s">
        <v>387</v>
      </c>
      <c r="D50" s="118" t="s">
        <v>388</v>
      </c>
      <c r="E50" s="163" t="s">
        <v>389</v>
      </c>
      <c r="F50" s="186">
        <v>45545</v>
      </c>
      <c r="G50" s="186">
        <v>45511</v>
      </c>
      <c r="H50" s="163" t="s">
        <v>12</v>
      </c>
      <c r="I50" s="161">
        <v>156552.95999999999</v>
      </c>
      <c r="J50" s="292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5"/>
      <c r="AF50" s="15"/>
    </row>
    <row r="51" spans="1:32" ht="18" customHeight="1" x14ac:dyDescent="0.3">
      <c r="A51" s="62"/>
      <c r="B51" s="118" t="s">
        <v>235</v>
      </c>
      <c r="C51" s="118" t="s">
        <v>390</v>
      </c>
      <c r="D51" s="118" t="s">
        <v>391</v>
      </c>
      <c r="E51" s="163" t="s">
        <v>392</v>
      </c>
      <c r="F51" s="186">
        <v>45545</v>
      </c>
      <c r="G51" s="187">
        <v>45506</v>
      </c>
      <c r="H51" s="163" t="s">
        <v>12</v>
      </c>
      <c r="I51" s="161">
        <v>459999.9</v>
      </c>
      <c r="J51" s="292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5"/>
      <c r="AF51" s="15"/>
    </row>
    <row r="52" spans="1:32" ht="18" customHeight="1" x14ac:dyDescent="0.3">
      <c r="A52" s="62"/>
      <c r="B52" s="162" t="s">
        <v>443</v>
      </c>
      <c r="C52" s="162" t="s">
        <v>444</v>
      </c>
      <c r="D52" s="162" t="s">
        <v>445</v>
      </c>
      <c r="E52" s="48" t="s">
        <v>188</v>
      </c>
      <c r="F52" s="164">
        <v>45552</v>
      </c>
      <c r="G52" s="165">
        <v>45531</v>
      </c>
      <c r="H52" s="48" t="s">
        <v>12</v>
      </c>
      <c r="I52" s="54">
        <v>132800</v>
      </c>
      <c r="J52" s="305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5"/>
      <c r="AF52" s="15"/>
    </row>
    <row r="53" spans="1:32" ht="18" customHeight="1" x14ac:dyDescent="0.3">
      <c r="A53" s="62"/>
      <c r="B53" s="118" t="s">
        <v>401</v>
      </c>
      <c r="C53" s="118" t="s">
        <v>402</v>
      </c>
      <c r="D53" s="191" t="s">
        <v>403</v>
      </c>
      <c r="E53" s="163" t="s">
        <v>53</v>
      </c>
      <c r="F53" s="186">
        <v>45545</v>
      </c>
      <c r="G53" s="186" t="s">
        <v>53</v>
      </c>
      <c r="H53" s="163" t="s">
        <v>12</v>
      </c>
      <c r="I53" s="161">
        <v>145000</v>
      </c>
      <c r="J53" s="305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5"/>
      <c r="AF53" s="15"/>
    </row>
    <row r="54" spans="1:32" s="10" customFormat="1" ht="18.75" x14ac:dyDescent="0.25">
      <c r="A54" s="62"/>
      <c r="B54" s="181" t="s">
        <v>506</v>
      </c>
      <c r="C54" s="181" t="s">
        <v>507</v>
      </c>
      <c r="D54" s="181" t="s">
        <v>53</v>
      </c>
      <c r="E54" s="182" t="s">
        <v>53</v>
      </c>
      <c r="F54" s="183" t="s">
        <v>53</v>
      </c>
      <c r="G54" s="184" t="s">
        <v>53</v>
      </c>
      <c r="H54" s="182" t="s">
        <v>12</v>
      </c>
      <c r="I54" s="185">
        <v>1404515.9</v>
      </c>
      <c r="J54" s="15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5"/>
      <c r="AF54" s="15"/>
    </row>
    <row r="55" spans="1:32" s="10" customFormat="1" ht="18.75" x14ac:dyDescent="0.3">
      <c r="A55" s="62"/>
      <c r="B55" s="181" t="s">
        <v>492</v>
      </c>
      <c r="C55" s="181" t="s">
        <v>493</v>
      </c>
      <c r="D55" s="181" t="s">
        <v>53</v>
      </c>
      <c r="E55" s="182" t="s">
        <v>53</v>
      </c>
      <c r="F55" s="183">
        <v>45555</v>
      </c>
      <c r="G55" s="184" t="s">
        <v>53</v>
      </c>
      <c r="H55" s="182" t="s">
        <v>12</v>
      </c>
      <c r="I55" s="185">
        <v>77051.100000000006</v>
      </c>
      <c r="J55" s="291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5"/>
      <c r="AF55" s="15"/>
    </row>
    <row r="56" spans="1:32" s="10" customFormat="1" ht="18.75" x14ac:dyDescent="0.3">
      <c r="A56" s="62"/>
      <c r="B56" s="70" t="s">
        <v>491</v>
      </c>
      <c r="C56" s="57" t="s">
        <v>494</v>
      </c>
      <c r="D56" s="181" t="s">
        <v>53</v>
      </c>
      <c r="E56" s="182" t="s">
        <v>53</v>
      </c>
      <c r="F56" s="58">
        <v>45555</v>
      </c>
      <c r="G56" s="184" t="s">
        <v>53</v>
      </c>
      <c r="H56" s="182" t="s">
        <v>12</v>
      </c>
      <c r="I56" s="59">
        <v>24624.6</v>
      </c>
      <c r="J56" s="30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5"/>
      <c r="AF56" s="15"/>
    </row>
    <row r="57" spans="1:32" s="10" customFormat="1" ht="18.75" x14ac:dyDescent="0.3">
      <c r="A57" s="62"/>
      <c r="B57" s="70" t="s">
        <v>490</v>
      </c>
      <c r="C57" s="57" t="s">
        <v>495</v>
      </c>
      <c r="D57" s="181" t="s">
        <v>53</v>
      </c>
      <c r="E57" s="182" t="s">
        <v>53</v>
      </c>
      <c r="F57" s="58">
        <v>45555</v>
      </c>
      <c r="G57" s="58" t="s">
        <v>53</v>
      </c>
      <c r="H57" s="182" t="s">
        <v>12</v>
      </c>
      <c r="I57" s="59">
        <v>21777.8</v>
      </c>
      <c r="J57" s="291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5"/>
      <c r="AF57" s="15"/>
    </row>
    <row r="58" spans="1:32" s="10" customFormat="1" ht="18.75" x14ac:dyDescent="0.3">
      <c r="A58" s="62"/>
      <c r="B58" s="70" t="s">
        <v>196</v>
      </c>
      <c r="C58" s="57" t="s">
        <v>546</v>
      </c>
      <c r="D58" s="181" t="s">
        <v>53</v>
      </c>
      <c r="E58" s="182" t="s">
        <v>53</v>
      </c>
      <c r="F58" s="58">
        <v>45565</v>
      </c>
      <c r="G58" s="58" t="s">
        <v>53</v>
      </c>
      <c r="H58" s="182" t="s">
        <v>12</v>
      </c>
      <c r="I58" s="59">
        <v>19468.75</v>
      </c>
      <c r="J58" s="291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5"/>
      <c r="AF58" s="15"/>
    </row>
    <row r="59" spans="1:32" s="10" customFormat="1" ht="18.75" x14ac:dyDescent="0.3">
      <c r="A59" s="62"/>
      <c r="B59" s="70" t="s">
        <v>32</v>
      </c>
      <c r="C59" s="57" t="s">
        <v>543</v>
      </c>
      <c r="D59" s="181" t="s">
        <v>53</v>
      </c>
      <c r="E59" s="182" t="s">
        <v>53</v>
      </c>
      <c r="F59" s="58">
        <v>45565</v>
      </c>
      <c r="G59" s="58" t="s">
        <v>53</v>
      </c>
      <c r="H59" s="182" t="s">
        <v>12</v>
      </c>
      <c r="I59" s="59" t="e">
        <f>+'RESUMEN VIATICO'!C40</f>
        <v>#REF!</v>
      </c>
      <c r="J59" s="291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5"/>
      <c r="AF59" s="15"/>
    </row>
    <row r="60" spans="1:32" ht="19.5" thickBot="1" x14ac:dyDescent="0.35">
      <c r="A60" s="101"/>
      <c r="B60" s="339" t="s">
        <v>88</v>
      </c>
      <c r="C60" s="340"/>
      <c r="D60" s="340"/>
      <c r="E60" s="340"/>
      <c r="F60" s="340"/>
      <c r="G60" s="340"/>
      <c r="H60" s="341"/>
      <c r="I60" s="138" t="e">
        <f>SUM(I8:I59)</f>
        <v>#REF!</v>
      </c>
      <c r="J60" s="114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</row>
    <row r="61" spans="1:32" ht="15.75" x14ac:dyDescent="0.25">
      <c r="A61" s="62"/>
      <c r="B61" s="102"/>
      <c r="C61" s="102"/>
      <c r="D61" s="102"/>
      <c r="E61" s="102"/>
      <c r="F61" s="102"/>
      <c r="G61" s="102"/>
      <c r="H61" s="102"/>
      <c r="I61" s="103"/>
      <c r="J61" s="62"/>
    </row>
    <row r="62" spans="1:32" ht="15.75" x14ac:dyDescent="0.25">
      <c r="A62" s="62"/>
      <c r="B62" s="102"/>
      <c r="C62" s="102"/>
      <c r="D62" s="102"/>
      <c r="E62" s="102"/>
      <c r="F62" s="102"/>
      <c r="G62" s="102"/>
      <c r="H62" s="102"/>
      <c r="I62" s="103"/>
      <c r="J62" s="62"/>
    </row>
    <row r="63" spans="1:32" ht="15.75" x14ac:dyDescent="0.25">
      <c r="A63" s="62"/>
      <c r="B63" s="102"/>
      <c r="C63" s="102"/>
      <c r="D63" s="102"/>
      <c r="E63" s="102"/>
      <c r="F63" s="102"/>
      <c r="G63" s="102"/>
      <c r="H63" s="102"/>
      <c r="I63" s="103"/>
      <c r="J63" s="62"/>
    </row>
    <row r="64" spans="1:32" ht="15.75" x14ac:dyDescent="0.25">
      <c r="A64" s="62"/>
      <c r="B64" s="102"/>
      <c r="C64" s="102"/>
      <c r="D64" s="102"/>
      <c r="E64" s="102"/>
      <c r="F64" s="102"/>
      <c r="G64" s="102"/>
      <c r="H64" s="102"/>
      <c r="I64" s="103"/>
      <c r="J64" s="62"/>
    </row>
    <row r="65" spans="1:10" x14ac:dyDescent="0.25">
      <c r="A65" s="62"/>
      <c r="B65" s="63"/>
      <c r="C65" s="63"/>
      <c r="D65" s="78"/>
      <c r="E65" s="78"/>
      <c r="F65" s="79"/>
      <c r="G65" s="79"/>
      <c r="H65" s="81"/>
      <c r="I65" s="81"/>
      <c r="J65" s="62"/>
    </row>
    <row r="66" spans="1:10" x14ac:dyDescent="0.25">
      <c r="A66" s="62"/>
      <c r="B66" s="63"/>
      <c r="C66" s="63"/>
      <c r="D66" s="78" t="s">
        <v>30</v>
      </c>
      <c r="E66" s="78"/>
      <c r="F66" s="79"/>
      <c r="G66" s="79"/>
      <c r="H66" s="81"/>
      <c r="I66" s="81"/>
      <c r="J66" s="62"/>
    </row>
    <row r="67" spans="1:10" ht="18.75" x14ac:dyDescent="0.3">
      <c r="A67" s="62"/>
      <c r="B67" s="64" t="s">
        <v>193</v>
      </c>
      <c r="C67" s="64"/>
      <c r="D67" s="64"/>
      <c r="E67" s="72"/>
      <c r="F67" s="29" t="s">
        <v>138</v>
      </c>
      <c r="G67" s="29"/>
      <c r="H67" s="67"/>
      <c r="I67" s="81"/>
      <c r="J67" s="62"/>
    </row>
    <row r="68" spans="1:10" ht="18.75" x14ac:dyDescent="0.3">
      <c r="A68" s="62"/>
      <c r="B68" s="64" t="str">
        <f>SALIDAS!C93</f>
        <v>TECNICO DE CONTABILIDAD</v>
      </c>
      <c r="C68" s="69"/>
      <c r="D68" s="69"/>
      <c r="E68" s="72"/>
      <c r="F68" s="29" t="s">
        <v>133</v>
      </c>
      <c r="G68" s="29"/>
      <c r="H68" s="67"/>
      <c r="I68" s="81"/>
      <c r="J68" s="62"/>
    </row>
    <row r="69" spans="1:10" ht="15.75" customHeight="1" x14ac:dyDescent="0.25">
      <c r="A69" s="15"/>
      <c r="B69" s="18"/>
      <c r="C69" s="19"/>
      <c r="D69" s="19"/>
      <c r="E69" s="15"/>
      <c r="F69" s="15"/>
      <c r="G69" s="15"/>
      <c r="H69" s="15"/>
      <c r="I69" s="15"/>
      <c r="J69" s="15"/>
    </row>
    <row r="71" spans="1:10" x14ac:dyDescent="0.25">
      <c r="E71" s="4"/>
    </row>
    <row r="72" spans="1:10" x14ac:dyDescent="0.25">
      <c r="E72" s="4"/>
    </row>
    <row r="73" spans="1:10" x14ac:dyDescent="0.25">
      <c r="E73" s="3"/>
      <c r="G73" s="2"/>
    </row>
    <row r="75" spans="1:10" x14ac:dyDescent="0.25">
      <c r="E75" s="2"/>
    </row>
    <row r="76" spans="1:10" ht="18.75" x14ac:dyDescent="0.3">
      <c r="B76" s="282"/>
    </row>
    <row r="77" spans="1:10" x14ac:dyDescent="0.25">
      <c r="B77" s="30"/>
    </row>
    <row r="78" spans="1:10" x14ac:dyDescent="0.25">
      <c r="B78" s="18"/>
    </row>
    <row r="79" spans="1:10" x14ac:dyDescent="0.25">
      <c r="B79" s="18"/>
    </row>
    <row r="80" spans="1:10" ht="18.75" x14ac:dyDescent="0.3">
      <c r="B80" s="282"/>
    </row>
    <row r="95" spans="10:10" x14ac:dyDescent="0.25">
      <c r="J95" s="5"/>
    </row>
  </sheetData>
  <sortState ref="B60:I65">
    <sortCondition ref="B60:B65"/>
  </sortState>
  <mergeCells count="6">
    <mergeCell ref="B2:I2"/>
    <mergeCell ref="B5:I5"/>
    <mergeCell ref="B6:I6"/>
    <mergeCell ref="B60:H60"/>
    <mergeCell ref="B4:I4"/>
    <mergeCell ref="B3:I3"/>
  </mergeCells>
  <phoneticPr fontId="6" type="noConversion"/>
  <pageMargins left="0.94488188976377963" right="0" top="0.15748031496062992" bottom="0.55118110236220474" header="0.15748031496062992" footer="0.31496062992125984"/>
  <pageSetup scale="4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J106"/>
  <sheetViews>
    <sheetView showGridLines="0" zoomScale="70" zoomScaleNormal="70" workbookViewId="0">
      <selection activeCell="D18" sqref="D18"/>
    </sheetView>
  </sheetViews>
  <sheetFormatPr baseColWidth="10" defaultRowHeight="15" x14ac:dyDescent="0.25"/>
  <cols>
    <col min="1" max="1" width="14.5703125" customWidth="1"/>
    <col min="2" max="2" width="20.7109375" bestFit="1" customWidth="1"/>
    <col min="3" max="3" width="78.85546875" customWidth="1"/>
    <col min="4" max="4" width="156.42578125" customWidth="1"/>
    <col min="5" max="5" width="22" customWidth="1"/>
    <col min="6" max="6" width="13" customWidth="1"/>
    <col min="7" max="7" width="15.7109375" customWidth="1"/>
    <col min="8" max="8" width="11" customWidth="1"/>
    <col min="9" max="9" width="17.140625" customWidth="1"/>
    <col min="10" max="10" width="2.28515625" customWidth="1"/>
    <col min="11" max="12" width="15.85546875" bestFit="1" customWidth="1"/>
  </cols>
  <sheetData>
    <row r="1" spans="1:10" ht="21.75" thickBot="1" x14ac:dyDescent="0.4">
      <c r="A1" s="62"/>
      <c r="B1" s="94"/>
      <c r="C1" s="94"/>
      <c r="D1" s="94"/>
      <c r="E1" s="94"/>
      <c r="F1" s="94"/>
      <c r="G1" s="94"/>
      <c r="H1" s="94"/>
      <c r="I1" s="94"/>
      <c r="J1" s="10"/>
    </row>
    <row r="2" spans="1:10" ht="23.25" x14ac:dyDescent="0.35">
      <c r="A2" s="62"/>
      <c r="B2" s="330"/>
      <c r="C2" s="331"/>
      <c r="D2" s="331"/>
      <c r="E2" s="331"/>
      <c r="F2" s="331"/>
      <c r="G2" s="331"/>
      <c r="H2" s="331"/>
      <c r="I2" s="332"/>
      <c r="J2" s="10"/>
    </row>
    <row r="3" spans="1:10" ht="23.25" x14ac:dyDescent="0.35">
      <c r="A3" s="62"/>
      <c r="B3" s="333" t="s">
        <v>91</v>
      </c>
      <c r="C3" s="334"/>
      <c r="D3" s="334"/>
      <c r="E3" s="334"/>
      <c r="F3" s="334"/>
      <c r="G3" s="334"/>
      <c r="H3" s="334"/>
      <c r="I3" s="335"/>
      <c r="J3" s="10"/>
    </row>
    <row r="4" spans="1:10" ht="23.25" x14ac:dyDescent="0.35">
      <c r="A4" s="62"/>
      <c r="B4" s="333" t="s">
        <v>92</v>
      </c>
      <c r="C4" s="334"/>
      <c r="D4" s="334"/>
      <c r="E4" s="334"/>
      <c r="F4" s="334"/>
      <c r="G4" s="334"/>
      <c r="H4" s="334"/>
      <c r="I4" s="335"/>
      <c r="J4" s="10"/>
    </row>
    <row r="5" spans="1:10" ht="23.25" x14ac:dyDescent="0.35">
      <c r="A5" s="62"/>
      <c r="B5" s="333" t="s">
        <v>103</v>
      </c>
      <c r="C5" s="334"/>
      <c r="D5" s="334"/>
      <c r="E5" s="334"/>
      <c r="F5" s="334"/>
      <c r="G5" s="334"/>
      <c r="H5" s="334"/>
      <c r="I5" s="335"/>
      <c r="J5" s="10"/>
    </row>
    <row r="6" spans="1:10" ht="24" thickBot="1" x14ac:dyDescent="0.4">
      <c r="A6" s="62"/>
      <c r="B6" s="336" t="s">
        <v>368</v>
      </c>
      <c r="C6" s="337"/>
      <c r="D6" s="337"/>
      <c r="E6" s="337"/>
      <c r="F6" s="337"/>
      <c r="G6" s="337"/>
      <c r="H6" s="337"/>
      <c r="I6" s="338"/>
      <c r="J6" s="10"/>
    </row>
    <row r="7" spans="1:10" ht="63" x14ac:dyDescent="0.35">
      <c r="A7" s="62"/>
      <c r="B7" s="125" t="s">
        <v>93</v>
      </c>
      <c r="C7" s="126" t="s">
        <v>94</v>
      </c>
      <c r="D7" s="126" t="s">
        <v>3</v>
      </c>
      <c r="E7" s="127" t="s">
        <v>95</v>
      </c>
      <c r="F7" s="126" t="s">
        <v>31</v>
      </c>
      <c r="G7" s="128" t="s">
        <v>96</v>
      </c>
      <c r="H7" s="126" t="s">
        <v>97</v>
      </c>
      <c r="I7" s="129" t="s">
        <v>100</v>
      </c>
      <c r="J7" s="10"/>
    </row>
    <row r="8" spans="1:10" ht="21" x14ac:dyDescent="0.35">
      <c r="A8" s="62"/>
      <c r="B8" s="137" t="s">
        <v>188</v>
      </c>
      <c r="C8" s="118" t="s">
        <v>186</v>
      </c>
      <c r="D8" s="118" t="s">
        <v>187</v>
      </c>
      <c r="E8" s="161">
        <v>94200</v>
      </c>
      <c r="F8" s="189"/>
      <c r="G8" s="190"/>
      <c r="H8" s="189"/>
      <c r="I8" s="298">
        <v>1512</v>
      </c>
      <c r="J8" s="26"/>
    </row>
    <row r="9" spans="1:10" ht="21" x14ac:dyDescent="0.35">
      <c r="A9" s="62"/>
      <c r="B9" s="99" t="s">
        <v>261</v>
      </c>
      <c r="C9" s="99" t="s">
        <v>89</v>
      </c>
      <c r="D9" s="99" t="s">
        <v>260</v>
      </c>
      <c r="E9" s="100">
        <v>8400</v>
      </c>
      <c r="F9" s="95"/>
      <c r="G9" s="95"/>
      <c r="H9" s="95"/>
      <c r="I9" s="342" t="s">
        <v>325</v>
      </c>
      <c r="J9" s="26"/>
    </row>
    <row r="10" spans="1:10" ht="21" x14ac:dyDescent="0.35">
      <c r="A10" s="62"/>
      <c r="B10" s="99" t="s">
        <v>262</v>
      </c>
      <c r="C10" s="99" t="s">
        <v>89</v>
      </c>
      <c r="D10" s="99" t="s">
        <v>260</v>
      </c>
      <c r="E10" s="100">
        <v>6480</v>
      </c>
      <c r="F10" s="95"/>
      <c r="G10" s="95"/>
      <c r="H10" s="95"/>
      <c r="I10" s="343"/>
      <c r="J10" s="26"/>
    </row>
    <row r="11" spans="1:10" ht="21" x14ac:dyDescent="0.35">
      <c r="A11" s="62"/>
      <c r="B11" s="99" t="s">
        <v>323</v>
      </c>
      <c r="C11" s="99" t="s">
        <v>89</v>
      </c>
      <c r="D11" s="99" t="s">
        <v>260</v>
      </c>
      <c r="E11" s="100">
        <v>10320</v>
      </c>
      <c r="F11" s="95"/>
      <c r="G11" s="95"/>
      <c r="H11" s="95"/>
      <c r="I11" s="342" t="s">
        <v>471</v>
      </c>
      <c r="J11" s="26"/>
    </row>
    <row r="12" spans="1:10" ht="21" x14ac:dyDescent="0.35">
      <c r="A12" s="62"/>
      <c r="B12" s="99" t="s">
        <v>324</v>
      </c>
      <c r="C12" s="99" t="s">
        <v>89</v>
      </c>
      <c r="D12" s="99" t="s">
        <v>260</v>
      </c>
      <c r="E12" s="100">
        <v>7140</v>
      </c>
      <c r="F12" s="95"/>
      <c r="G12" s="95"/>
      <c r="H12" s="95"/>
      <c r="I12" s="343"/>
      <c r="J12" s="26"/>
    </row>
    <row r="13" spans="1:10" ht="21" x14ac:dyDescent="0.35">
      <c r="A13" s="62"/>
      <c r="B13" s="99" t="s">
        <v>319</v>
      </c>
      <c r="C13" s="99" t="s">
        <v>89</v>
      </c>
      <c r="D13" s="99" t="s">
        <v>260</v>
      </c>
      <c r="E13" s="100">
        <v>660</v>
      </c>
      <c r="F13" s="95"/>
      <c r="G13" s="95"/>
      <c r="H13" s="95"/>
      <c r="I13" s="314" t="s">
        <v>474</v>
      </c>
      <c r="J13" s="26"/>
    </row>
    <row r="14" spans="1:10" ht="21" x14ac:dyDescent="0.35">
      <c r="A14" s="62"/>
      <c r="B14" s="99" t="s">
        <v>336</v>
      </c>
      <c r="C14" s="99" t="s">
        <v>89</v>
      </c>
      <c r="D14" s="99" t="s">
        <v>335</v>
      </c>
      <c r="E14" s="100">
        <v>12480</v>
      </c>
      <c r="F14" s="95"/>
      <c r="G14" s="95"/>
      <c r="H14" s="95"/>
      <c r="I14" s="304" t="s">
        <v>536</v>
      </c>
      <c r="J14" s="26"/>
    </row>
    <row r="15" spans="1:10" ht="21" x14ac:dyDescent="0.35">
      <c r="A15" s="62"/>
      <c r="B15" s="99" t="s">
        <v>279</v>
      </c>
      <c r="C15" s="99" t="s">
        <v>199</v>
      </c>
      <c r="D15" s="99" t="s">
        <v>527</v>
      </c>
      <c r="E15" s="100">
        <v>7624</v>
      </c>
      <c r="F15" s="95"/>
      <c r="G15" s="95"/>
      <c r="H15" s="95"/>
      <c r="I15" s="342" t="s">
        <v>326</v>
      </c>
      <c r="J15" s="26"/>
    </row>
    <row r="16" spans="1:10" ht="21" x14ac:dyDescent="0.35">
      <c r="A16" s="62"/>
      <c r="B16" s="99" t="s">
        <v>280</v>
      </c>
      <c r="C16" s="99" t="s">
        <v>199</v>
      </c>
      <c r="D16" s="99" t="s">
        <v>527</v>
      </c>
      <c r="E16" s="100">
        <v>3153</v>
      </c>
      <c r="F16" s="95"/>
      <c r="G16" s="95"/>
      <c r="H16" s="95"/>
      <c r="I16" s="343"/>
      <c r="J16" s="26"/>
    </row>
    <row r="17" spans="1:10" ht="21" x14ac:dyDescent="0.35">
      <c r="A17" s="62"/>
      <c r="B17" s="99" t="s">
        <v>384</v>
      </c>
      <c r="C17" s="99" t="s">
        <v>199</v>
      </c>
      <c r="D17" s="99" t="s">
        <v>528</v>
      </c>
      <c r="E17" s="100">
        <v>3325</v>
      </c>
      <c r="F17" s="95"/>
      <c r="G17" s="95"/>
      <c r="H17" s="95"/>
      <c r="I17" s="346" t="s">
        <v>526</v>
      </c>
      <c r="J17" s="310"/>
    </row>
    <row r="18" spans="1:10" ht="21" x14ac:dyDescent="0.35">
      <c r="A18" s="62"/>
      <c r="B18" s="99" t="s">
        <v>383</v>
      </c>
      <c r="C18" s="99" t="s">
        <v>199</v>
      </c>
      <c r="D18" s="99" t="s">
        <v>528</v>
      </c>
      <c r="E18" s="100">
        <v>8047</v>
      </c>
      <c r="F18" s="95"/>
      <c r="G18" s="95"/>
      <c r="H18" s="95"/>
      <c r="I18" s="347"/>
      <c r="J18" s="310"/>
    </row>
    <row r="19" spans="1:10" ht="21" x14ac:dyDescent="0.35">
      <c r="A19" s="62"/>
      <c r="B19" s="99" t="s">
        <v>313</v>
      </c>
      <c r="C19" s="99" t="s">
        <v>311</v>
      </c>
      <c r="D19" s="99" t="s">
        <v>312</v>
      </c>
      <c r="E19" s="100">
        <v>22420.14</v>
      </c>
      <c r="F19" s="95"/>
      <c r="G19" s="95"/>
      <c r="H19" s="95"/>
      <c r="I19" s="311" t="s">
        <v>473</v>
      </c>
      <c r="J19" s="310"/>
    </row>
    <row r="20" spans="1:10" ht="21" x14ac:dyDescent="0.35">
      <c r="A20" s="62"/>
      <c r="B20" s="99" t="s">
        <v>225</v>
      </c>
      <c r="C20" s="99" t="s">
        <v>224</v>
      </c>
      <c r="D20" s="99" t="s">
        <v>227</v>
      </c>
      <c r="E20" s="100">
        <v>10945.23</v>
      </c>
      <c r="F20" s="95"/>
      <c r="G20" s="95"/>
      <c r="H20" s="95"/>
      <c r="I20" s="346" t="s">
        <v>461</v>
      </c>
      <c r="J20" s="310"/>
    </row>
    <row r="21" spans="1:10" ht="21" x14ac:dyDescent="0.35">
      <c r="A21" s="62"/>
      <c r="B21" s="99" t="s">
        <v>226</v>
      </c>
      <c r="C21" s="99" t="s">
        <v>224</v>
      </c>
      <c r="D21" s="99" t="s">
        <v>227</v>
      </c>
      <c r="E21" s="100">
        <v>10841.84</v>
      </c>
      <c r="F21" s="95"/>
      <c r="G21" s="95"/>
      <c r="H21" s="95"/>
      <c r="I21" s="347"/>
      <c r="J21" s="310"/>
    </row>
    <row r="22" spans="1:10" ht="21" x14ac:dyDescent="0.35">
      <c r="A22" s="62"/>
      <c r="B22" s="99" t="s">
        <v>134</v>
      </c>
      <c r="C22" s="99" t="s">
        <v>220</v>
      </c>
      <c r="D22" s="99" t="s">
        <v>221</v>
      </c>
      <c r="E22" s="100">
        <v>1873368</v>
      </c>
      <c r="F22" s="95"/>
      <c r="G22" s="95"/>
      <c r="H22" s="95"/>
      <c r="I22" s="308" t="s">
        <v>327</v>
      </c>
      <c r="J22" s="310"/>
    </row>
    <row r="23" spans="1:10" ht="21" x14ac:dyDescent="0.35">
      <c r="A23" s="62"/>
      <c r="B23" s="99" t="s">
        <v>271</v>
      </c>
      <c r="C23" s="99" t="s">
        <v>272</v>
      </c>
      <c r="D23" s="99" t="s">
        <v>270</v>
      </c>
      <c r="E23" s="100">
        <v>126314.16</v>
      </c>
      <c r="F23" s="95"/>
      <c r="G23" s="95"/>
      <c r="H23" s="95"/>
      <c r="I23" s="308" t="s">
        <v>468</v>
      </c>
      <c r="J23" s="310"/>
    </row>
    <row r="24" spans="1:10" ht="21" x14ac:dyDescent="0.35">
      <c r="A24" s="62"/>
      <c r="B24" s="99" t="s">
        <v>308</v>
      </c>
      <c r="C24" s="99" t="s">
        <v>305</v>
      </c>
      <c r="D24" s="99" t="s">
        <v>306</v>
      </c>
      <c r="E24" s="100">
        <v>281823.46000000002</v>
      </c>
      <c r="F24" s="95"/>
      <c r="G24" s="95"/>
      <c r="H24" s="95"/>
      <c r="I24" s="308" t="s">
        <v>477</v>
      </c>
      <c r="J24" s="310"/>
    </row>
    <row r="25" spans="1:10" ht="21" x14ac:dyDescent="0.35">
      <c r="A25" s="62"/>
      <c r="B25" s="99" t="s">
        <v>309</v>
      </c>
      <c r="C25" s="99" t="s">
        <v>305</v>
      </c>
      <c r="D25" s="99" t="s">
        <v>307</v>
      </c>
      <c r="E25" s="100">
        <v>220132</v>
      </c>
      <c r="F25" s="95"/>
      <c r="G25" s="95"/>
      <c r="H25" s="95"/>
      <c r="I25" s="308" t="s">
        <v>478</v>
      </c>
      <c r="J25" s="310"/>
    </row>
    <row r="26" spans="1:10" ht="21" x14ac:dyDescent="0.35">
      <c r="A26" s="62"/>
      <c r="B26" s="99" t="s">
        <v>234</v>
      </c>
      <c r="C26" s="99" t="s">
        <v>232</v>
      </c>
      <c r="D26" s="99" t="s">
        <v>233</v>
      </c>
      <c r="E26" s="100">
        <v>234000</v>
      </c>
      <c r="F26" s="95"/>
      <c r="G26" s="95"/>
      <c r="H26" s="95"/>
      <c r="I26" s="308" t="s">
        <v>328</v>
      </c>
      <c r="J26" s="310"/>
    </row>
    <row r="27" spans="1:10" ht="21" x14ac:dyDescent="0.35">
      <c r="A27" s="62"/>
      <c r="B27" s="99" t="s">
        <v>340</v>
      </c>
      <c r="C27" s="99" t="s">
        <v>337</v>
      </c>
      <c r="D27" s="99" t="s">
        <v>338</v>
      </c>
      <c r="E27" s="100">
        <v>1259857.68</v>
      </c>
      <c r="F27" s="95"/>
      <c r="G27" s="95"/>
      <c r="H27" s="95"/>
      <c r="I27" s="308" t="s">
        <v>525</v>
      </c>
      <c r="J27" s="310"/>
    </row>
    <row r="28" spans="1:10" ht="21" x14ac:dyDescent="0.35">
      <c r="A28" s="62"/>
      <c r="B28" s="99" t="s">
        <v>214</v>
      </c>
      <c r="C28" s="99" t="s">
        <v>213</v>
      </c>
      <c r="D28" s="99" t="s">
        <v>217</v>
      </c>
      <c r="E28" s="100">
        <v>188391.67</v>
      </c>
      <c r="F28" s="95"/>
      <c r="G28" s="95"/>
      <c r="H28" s="95"/>
      <c r="I28" s="346" t="s">
        <v>480</v>
      </c>
      <c r="J28" s="310"/>
    </row>
    <row r="29" spans="1:10" ht="21" x14ac:dyDescent="0.35">
      <c r="A29" s="62"/>
      <c r="B29" s="99" t="s">
        <v>215</v>
      </c>
      <c r="C29" s="99" t="s">
        <v>213</v>
      </c>
      <c r="D29" s="99" t="s">
        <v>218</v>
      </c>
      <c r="E29" s="100">
        <v>12698.95</v>
      </c>
      <c r="F29" s="95"/>
      <c r="G29" s="95"/>
      <c r="H29" s="95"/>
      <c r="I29" s="348"/>
      <c r="J29" s="310"/>
    </row>
    <row r="30" spans="1:10" ht="21" x14ac:dyDescent="0.35">
      <c r="A30" s="62"/>
      <c r="B30" s="99" t="s">
        <v>216</v>
      </c>
      <c r="C30" s="99" t="s">
        <v>213</v>
      </c>
      <c r="D30" s="99" t="s">
        <v>219</v>
      </c>
      <c r="E30" s="100">
        <v>3613.98</v>
      </c>
      <c r="F30" s="95"/>
      <c r="G30" s="95"/>
      <c r="H30" s="95"/>
      <c r="I30" s="347"/>
      <c r="J30" s="310"/>
    </row>
    <row r="31" spans="1:10" ht="21" x14ac:dyDescent="0.35">
      <c r="A31" s="62"/>
      <c r="B31" s="99" t="s">
        <v>414</v>
      </c>
      <c r="C31" s="99" t="s">
        <v>213</v>
      </c>
      <c r="D31" s="99" t="s">
        <v>413</v>
      </c>
      <c r="E31" s="100">
        <v>201625.27</v>
      </c>
      <c r="F31" s="95"/>
      <c r="G31" s="95"/>
      <c r="H31" s="95"/>
      <c r="I31" s="346" t="s">
        <v>533</v>
      </c>
      <c r="J31" s="310"/>
    </row>
    <row r="32" spans="1:10" ht="21" x14ac:dyDescent="0.35">
      <c r="A32" s="62"/>
      <c r="B32" s="99" t="s">
        <v>416</v>
      </c>
      <c r="C32" s="99" t="s">
        <v>213</v>
      </c>
      <c r="D32" s="99" t="s">
        <v>415</v>
      </c>
      <c r="E32" s="100">
        <v>12739.72</v>
      </c>
      <c r="F32" s="95"/>
      <c r="G32" s="95"/>
      <c r="H32" s="95"/>
      <c r="I32" s="348"/>
      <c r="J32" s="310"/>
    </row>
    <row r="33" spans="1:10" ht="21" x14ac:dyDescent="0.35">
      <c r="A33" s="62"/>
      <c r="B33" s="99" t="s">
        <v>418</v>
      </c>
      <c r="C33" s="99" t="s">
        <v>213</v>
      </c>
      <c r="D33" s="99" t="s">
        <v>417</v>
      </c>
      <c r="E33" s="100">
        <v>5803.07</v>
      </c>
      <c r="F33" s="95"/>
      <c r="G33" s="95"/>
      <c r="H33" s="95"/>
      <c r="I33" s="347"/>
      <c r="J33" s="310"/>
    </row>
    <row r="34" spans="1:10" ht="21" x14ac:dyDescent="0.35">
      <c r="A34" s="62"/>
      <c r="B34" s="99" t="s">
        <v>420</v>
      </c>
      <c r="C34" s="99" t="s">
        <v>213</v>
      </c>
      <c r="D34" s="99" t="s">
        <v>419</v>
      </c>
      <c r="E34" s="100">
        <v>201771.35</v>
      </c>
      <c r="F34" s="95"/>
      <c r="G34" s="95"/>
      <c r="H34" s="95"/>
      <c r="I34" s="346" t="s">
        <v>534</v>
      </c>
      <c r="J34" s="310"/>
    </row>
    <row r="35" spans="1:10" ht="21" x14ac:dyDescent="0.35">
      <c r="A35" s="62"/>
      <c r="B35" s="99" t="s">
        <v>504</v>
      </c>
      <c r="C35" s="99" t="s">
        <v>213</v>
      </c>
      <c r="D35" s="99" t="s">
        <v>421</v>
      </c>
      <c r="E35" s="100">
        <v>8023.22</v>
      </c>
      <c r="F35" s="95"/>
      <c r="G35" s="95"/>
      <c r="H35" s="95"/>
      <c r="I35" s="348"/>
      <c r="J35" s="310"/>
    </row>
    <row r="36" spans="1:10" ht="21" x14ac:dyDescent="0.35">
      <c r="A36" s="62"/>
      <c r="B36" s="99" t="s">
        <v>423</v>
      </c>
      <c r="C36" s="99" t="s">
        <v>213</v>
      </c>
      <c r="D36" s="99" t="s">
        <v>422</v>
      </c>
      <c r="E36" s="100">
        <v>4526.29</v>
      </c>
      <c r="F36" s="95"/>
      <c r="G36" s="95"/>
      <c r="H36" s="95"/>
      <c r="I36" s="347"/>
      <c r="J36" s="310"/>
    </row>
    <row r="37" spans="1:10" ht="21" x14ac:dyDescent="0.35">
      <c r="A37" s="62"/>
      <c r="B37" s="99" t="s">
        <v>276</v>
      </c>
      <c r="C37" s="99" t="s">
        <v>228</v>
      </c>
      <c r="D37" s="99" t="s">
        <v>286</v>
      </c>
      <c r="E37" s="100">
        <v>289.87</v>
      </c>
      <c r="F37" s="95"/>
      <c r="G37" s="95"/>
      <c r="H37" s="95"/>
      <c r="I37" s="346" t="s">
        <v>481</v>
      </c>
      <c r="J37" s="310"/>
    </row>
    <row r="38" spans="1:10" ht="21" x14ac:dyDescent="0.35">
      <c r="A38" s="62"/>
      <c r="B38" s="99" t="s">
        <v>278</v>
      </c>
      <c r="C38" s="99" t="s">
        <v>228</v>
      </c>
      <c r="D38" s="99" t="s">
        <v>285</v>
      </c>
      <c r="E38" s="100">
        <v>548.26</v>
      </c>
      <c r="F38" s="95"/>
      <c r="G38" s="95"/>
      <c r="H38" s="95"/>
      <c r="I38" s="348"/>
      <c r="J38" s="310"/>
    </row>
    <row r="39" spans="1:10" ht="21" x14ac:dyDescent="0.35">
      <c r="A39" s="62"/>
      <c r="B39" s="99" t="s">
        <v>275</v>
      </c>
      <c r="C39" s="99" t="s">
        <v>228</v>
      </c>
      <c r="D39" s="99" t="s">
        <v>287</v>
      </c>
      <c r="E39" s="100">
        <v>1246.8699999999999</v>
      </c>
      <c r="F39" s="95"/>
      <c r="G39" s="95"/>
      <c r="H39" s="95"/>
      <c r="I39" s="348"/>
      <c r="J39" s="310"/>
    </row>
    <row r="40" spans="1:10" ht="21" x14ac:dyDescent="0.35">
      <c r="A40" s="62"/>
      <c r="B40" s="99" t="s">
        <v>277</v>
      </c>
      <c r="C40" s="99" t="s">
        <v>228</v>
      </c>
      <c r="D40" s="99" t="s">
        <v>289</v>
      </c>
      <c r="E40" s="100">
        <v>77359.56</v>
      </c>
      <c r="F40" s="95"/>
      <c r="G40" s="95"/>
      <c r="H40" s="95"/>
      <c r="I40" s="348"/>
      <c r="J40" s="310"/>
    </row>
    <row r="41" spans="1:10" ht="21" x14ac:dyDescent="0.35">
      <c r="A41" s="62"/>
      <c r="B41" s="99" t="s">
        <v>274</v>
      </c>
      <c r="C41" s="99" t="s">
        <v>228</v>
      </c>
      <c r="D41" s="99" t="s">
        <v>288</v>
      </c>
      <c r="E41" s="100">
        <v>127.18</v>
      </c>
      <c r="F41" s="95"/>
      <c r="G41" s="95"/>
      <c r="H41" s="95"/>
      <c r="I41" s="348"/>
      <c r="J41" s="310"/>
    </row>
    <row r="42" spans="1:10" ht="21" x14ac:dyDescent="0.35">
      <c r="A42" s="62"/>
      <c r="B42" s="99" t="s">
        <v>273</v>
      </c>
      <c r="C42" s="99" t="s">
        <v>228</v>
      </c>
      <c r="D42" s="99" t="s">
        <v>290</v>
      </c>
      <c r="E42" s="100">
        <v>127.18</v>
      </c>
      <c r="F42" s="95"/>
      <c r="G42" s="95"/>
      <c r="H42" s="95"/>
      <c r="I42" s="347"/>
      <c r="J42" s="310"/>
    </row>
    <row r="43" spans="1:10" ht="21" x14ac:dyDescent="0.35">
      <c r="A43" s="62"/>
      <c r="B43" s="99" t="s">
        <v>452</v>
      </c>
      <c r="C43" s="99" t="s">
        <v>424</v>
      </c>
      <c r="D43" s="99" t="s">
        <v>451</v>
      </c>
      <c r="E43" s="100">
        <v>2837.14</v>
      </c>
      <c r="F43" s="95"/>
      <c r="G43" s="95"/>
      <c r="H43" s="95"/>
      <c r="I43" s="346" t="s">
        <v>531</v>
      </c>
      <c r="J43" s="310"/>
    </row>
    <row r="44" spans="1:10" ht="21" x14ac:dyDescent="0.35">
      <c r="A44" s="62"/>
      <c r="B44" s="99" t="s">
        <v>454</v>
      </c>
      <c r="C44" s="99" t="s">
        <v>424</v>
      </c>
      <c r="D44" s="99" t="s">
        <v>453</v>
      </c>
      <c r="E44" s="100">
        <v>574.79</v>
      </c>
      <c r="F44" s="95"/>
      <c r="G44" s="95"/>
      <c r="H44" s="95"/>
      <c r="I44" s="347"/>
      <c r="J44" s="310"/>
    </row>
    <row r="45" spans="1:10" ht="21" x14ac:dyDescent="0.35">
      <c r="A45" s="62"/>
      <c r="B45" s="99" t="s">
        <v>426</v>
      </c>
      <c r="C45" s="99" t="s">
        <v>424</v>
      </c>
      <c r="D45" s="99" t="s">
        <v>425</v>
      </c>
      <c r="E45" s="100">
        <v>1378.53</v>
      </c>
      <c r="F45" s="95"/>
      <c r="G45" s="95"/>
      <c r="H45" s="95"/>
      <c r="I45" s="346" t="s">
        <v>532</v>
      </c>
      <c r="J45" s="310"/>
    </row>
    <row r="46" spans="1:10" ht="21" x14ac:dyDescent="0.35">
      <c r="A46" s="62"/>
      <c r="B46" s="99" t="s">
        <v>428</v>
      </c>
      <c r="C46" s="99" t="s">
        <v>424</v>
      </c>
      <c r="D46" s="99" t="s">
        <v>427</v>
      </c>
      <c r="E46" s="100">
        <v>74196.009999999995</v>
      </c>
      <c r="F46" s="95"/>
      <c r="G46" s="95"/>
      <c r="H46" s="95"/>
      <c r="I46" s="348"/>
      <c r="J46" s="310"/>
    </row>
    <row r="47" spans="1:10" ht="21" x14ac:dyDescent="0.35">
      <c r="A47" s="62"/>
      <c r="B47" s="99" t="s">
        <v>430</v>
      </c>
      <c r="C47" s="99" t="s">
        <v>424</v>
      </c>
      <c r="D47" s="99" t="s">
        <v>429</v>
      </c>
      <c r="E47" s="100">
        <v>609.34</v>
      </c>
      <c r="F47" s="95"/>
      <c r="G47" s="95"/>
      <c r="H47" s="95"/>
      <c r="I47" s="348"/>
      <c r="J47" s="310"/>
    </row>
    <row r="48" spans="1:10" ht="21" x14ac:dyDescent="0.35">
      <c r="A48" s="62"/>
      <c r="B48" s="99" t="s">
        <v>432</v>
      </c>
      <c r="C48" s="99" t="s">
        <v>424</v>
      </c>
      <c r="D48" s="99" t="s">
        <v>431</v>
      </c>
      <c r="E48" s="100">
        <v>130.58000000000001</v>
      </c>
      <c r="F48" s="95"/>
      <c r="G48" s="95"/>
      <c r="H48" s="95"/>
      <c r="I48" s="348"/>
      <c r="J48" s="310"/>
    </row>
    <row r="49" spans="1:10" ht="21" x14ac:dyDescent="0.35">
      <c r="A49" s="62"/>
      <c r="B49" s="99" t="s">
        <v>434</v>
      </c>
      <c r="C49" s="99" t="s">
        <v>424</v>
      </c>
      <c r="D49" s="99" t="s">
        <v>433</v>
      </c>
      <c r="E49" s="100">
        <v>291.47000000000003</v>
      </c>
      <c r="F49" s="95"/>
      <c r="G49" s="95"/>
      <c r="H49" s="95"/>
      <c r="I49" s="347"/>
      <c r="J49" s="310"/>
    </row>
    <row r="50" spans="1:10" ht="21" x14ac:dyDescent="0.35">
      <c r="A50" s="62"/>
      <c r="B50" s="99" t="s">
        <v>293</v>
      </c>
      <c r="C50" s="99" t="s">
        <v>284</v>
      </c>
      <c r="D50" s="99" t="s">
        <v>292</v>
      </c>
      <c r="E50" s="100">
        <v>982814.41</v>
      </c>
      <c r="F50" s="95"/>
      <c r="G50" s="95"/>
      <c r="H50" s="95"/>
      <c r="I50" s="346" t="s">
        <v>479</v>
      </c>
      <c r="J50" s="310"/>
    </row>
    <row r="51" spans="1:10" ht="21" x14ac:dyDescent="0.35">
      <c r="A51" s="62"/>
      <c r="B51" s="99" t="s">
        <v>294</v>
      </c>
      <c r="C51" s="99" t="s">
        <v>284</v>
      </c>
      <c r="D51" s="99" t="s">
        <v>295</v>
      </c>
      <c r="E51" s="100">
        <v>2683.64</v>
      </c>
      <c r="F51" s="95"/>
      <c r="G51" s="95"/>
      <c r="H51" s="95"/>
      <c r="I51" s="348"/>
      <c r="J51" s="310"/>
    </row>
    <row r="52" spans="1:10" ht="21" x14ac:dyDescent="0.35">
      <c r="A52" s="62"/>
      <c r="B52" s="99" t="s">
        <v>297</v>
      </c>
      <c r="C52" s="99" t="s">
        <v>284</v>
      </c>
      <c r="D52" s="99" t="s">
        <v>296</v>
      </c>
      <c r="E52" s="100">
        <v>5535.83</v>
      </c>
      <c r="F52" s="95"/>
      <c r="G52" s="95"/>
      <c r="H52" s="95"/>
      <c r="I52" s="348"/>
      <c r="J52" s="310"/>
    </row>
    <row r="53" spans="1:10" ht="21" x14ac:dyDescent="0.35">
      <c r="A53" s="62"/>
      <c r="B53" s="99" t="s">
        <v>299</v>
      </c>
      <c r="C53" s="99" t="s">
        <v>284</v>
      </c>
      <c r="D53" s="99" t="s">
        <v>298</v>
      </c>
      <c r="E53" s="100">
        <v>292.74</v>
      </c>
      <c r="F53" s="95"/>
      <c r="G53" s="95"/>
      <c r="H53" s="95"/>
      <c r="I53" s="347"/>
      <c r="J53" s="310"/>
    </row>
    <row r="54" spans="1:10" ht="21" x14ac:dyDescent="0.35">
      <c r="A54" s="62"/>
      <c r="B54" s="99" t="s">
        <v>405</v>
      </c>
      <c r="C54" s="99" t="s">
        <v>404</v>
      </c>
      <c r="D54" s="99" t="s">
        <v>409</v>
      </c>
      <c r="E54" s="100">
        <v>1028202.8</v>
      </c>
      <c r="F54" s="95"/>
      <c r="G54" s="95"/>
      <c r="H54" s="309"/>
      <c r="I54" s="346" t="s">
        <v>535</v>
      </c>
      <c r="J54" s="310"/>
    </row>
    <row r="55" spans="1:10" ht="21" x14ac:dyDescent="0.35">
      <c r="A55" s="62"/>
      <c r="B55" s="99" t="s">
        <v>406</v>
      </c>
      <c r="C55" s="99" t="s">
        <v>404</v>
      </c>
      <c r="D55" s="99" t="s">
        <v>408</v>
      </c>
      <c r="E55" s="100">
        <v>2475.9699999999998</v>
      </c>
      <c r="F55" s="95"/>
      <c r="G55" s="95"/>
      <c r="H55" s="309"/>
      <c r="I55" s="348"/>
      <c r="J55" s="310"/>
    </row>
    <row r="56" spans="1:10" ht="18.75" x14ac:dyDescent="0.3">
      <c r="A56" s="62"/>
      <c r="B56" s="99" t="s">
        <v>407</v>
      </c>
      <c r="C56" s="99" t="s">
        <v>404</v>
      </c>
      <c r="D56" s="99" t="s">
        <v>410</v>
      </c>
      <c r="E56" s="100">
        <v>378.55</v>
      </c>
      <c r="F56" s="95"/>
      <c r="G56" s="95"/>
      <c r="H56" s="309"/>
      <c r="I56" s="348"/>
      <c r="J56" s="15"/>
    </row>
    <row r="57" spans="1:10" ht="21" x14ac:dyDescent="0.35">
      <c r="A57" s="62"/>
      <c r="B57" s="99" t="s">
        <v>412</v>
      </c>
      <c r="C57" s="99" t="s">
        <v>404</v>
      </c>
      <c r="D57" s="99" t="s">
        <v>411</v>
      </c>
      <c r="E57" s="100">
        <v>4783.62</v>
      </c>
      <c r="F57" s="95"/>
      <c r="G57" s="95"/>
      <c r="H57" s="309"/>
      <c r="I57" s="347"/>
      <c r="J57" s="310"/>
    </row>
    <row r="58" spans="1:10" ht="21" x14ac:dyDescent="0.35">
      <c r="A58" s="62"/>
      <c r="B58" s="99" t="s">
        <v>269</v>
      </c>
      <c r="C58" s="99" t="s">
        <v>267</v>
      </c>
      <c r="D58" s="99" t="s">
        <v>268</v>
      </c>
      <c r="E58" s="100">
        <v>9300</v>
      </c>
      <c r="F58" s="95"/>
      <c r="G58" s="95"/>
      <c r="H58" s="95"/>
      <c r="I58" s="311" t="s">
        <v>467</v>
      </c>
      <c r="J58" s="310"/>
    </row>
    <row r="59" spans="1:10" ht="21" x14ac:dyDescent="0.35">
      <c r="A59" s="62"/>
      <c r="B59" s="99" t="s">
        <v>317</v>
      </c>
      <c r="C59" s="99" t="s">
        <v>267</v>
      </c>
      <c r="D59" s="99" t="s">
        <v>204</v>
      </c>
      <c r="E59" s="100">
        <v>2124</v>
      </c>
      <c r="F59" s="95"/>
      <c r="G59" s="95"/>
      <c r="H59" s="95"/>
      <c r="I59" s="346" t="s">
        <v>475</v>
      </c>
      <c r="J59" s="310"/>
    </row>
    <row r="60" spans="1:10" ht="21" x14ac:dyDescent="0.35">
      <c r="A60" s="62"/>
      <c r="B60" s="99" t="s">
        <v>318</v>
      </c>
      <c r="C60" s="99" t="s">
        <v>267</v>
      </c>
      <c r="D60" s="99" t="s">
        <v>204</v>
      </c>
      <c r="E60" s="100">
        <v>100974.96</v>
      </c>
      <c r="F60" s="95"/>
      <c r="G60" s="95"/>
      <c r="H60" s="95"/>
      <c r="I60" s="347"/>
      <c r="J60" s="310"/>
    </row>
    <row r="61" spans="1:10" ht="21" x14ac:dyDescent="0.35">
      <c r="A61" s="62"/>
      <c r="B61" s="99" t="s">
        <v>379</v>
      </c>
      <c r="C61" s="99" t="s">
        <v>380</v>
      </c>
      <c r="D61" s="99" t="s">
        <v>377</v>
      </c>
      <c r="E61" s="100">
        <v>201997.12</v>
      </c>
      <c r="F61" s="95"/>
      <c r="G61" s="95"/>
      <c r="H61" s="95"/>
      <c r="I61" s="311" t="s">
        <v>530</v>
      </c>
      <c r="J61" s="310"/>
    </row>
    <row r="62" spans="1:10" ht="21" x14ac:dyDescent="0.35">
      <c r="A62" s="62"/>
      <c r="B62" s="99" t="s">
        <v>529</v>
      </c>
      <c r="C62" s="99" t="s">
        <v>310</v>
      </c>
      <c r="D62" s="99" t="s">
        <v>270</v>
      </c>
      <c r="E62" s="100">
        <v>186490</v>
      </c>
      <c r="F62" s="95"/>
      <c r="G62" s="95"/>
      <c r="H62" s="95"/>
      <c r="I62" s="294" t="s">
        <v>469</v>
      </c>
      <c r="J62" s="26"/>
    </row>
    <row r="63" spans="1:10" ht="21" x14ac:dyDescent="0.35">
      <c r="A63" s="62"/>
      <c r="B63" s="99" t="s">
        <v>283</v>
      </c>
      <c r="C63" s="99" t="s">
        <v>281</v>
      </c>
      <c r="D63" s="99" t="s">
        <v>282</v>
      </c>
      <c r="E63" s="100">
        <v>648864.19999999995</v>
      </c>
      <c r="F63" s="95"/>
      <c r="G63" s="95"/>
      <c r="H63" s="95"/>
      <c r="I63" s="214" t="s">
        <v>329</v>
      </c>
      <c r="J63" s="26"/>
    </row>
    <row r="64" spans="1:10" ht="21" x14ac:dyDescent="0.35">
      <c r="A64" s="62"/>
      <c r="B64" s="99" t="s">
        <v>265</v>
      </c>
      <c r="C64" s="99" t="s">
        <v>263</v>
      </c>
      <c r="D64" s="99" t="s">
        <v>264</v>
      </c>
      <c r="E64" s="100">
        <v>200007.54</v>
      </c>
      <c r="F64" s="95"/>
      <c r="G64" s="95"/>
      <c r="H64" s="95"/>
      <c r="I64" s="295" t="s">
        <v>484</v>
      </c>
      <c r="J64" s="26"/>
    </row>
    <row r="65" spans="1:10" ht="21" x14ac:dyDescent="0.35">
      <c r="A65" s="62"/>
      <c r="B65" s="99" t="s">
        <v>223</v>
      </c>
      <c r="C65" s="99" t="s">
        <v>201</v>
      </c>
      <c r="D65" s="99" t="s">
        <v>222</v>
      </c>
      <c r="E65" s="100">
        <v>345468.6</v>
      </c>
      <c r="F65" s="95"/>
      <c r="G65" s="95"/>
      <c r="H65" s="95"/>
      <c r="I65" s="214" t="s">
        <v>330</v>
      </c>
      <c r="J65" s="26"/>
    </row>
    <row r="66" spans="1:10" ht="21" x14ac:dyDescent="0.35">
      <c r="A66" s="62"/>
      <c r="B66" s="99" t="s">
        <v>316</v>
      </c>
      <c r="C66" s="99" t="s">
        <v>314</v>
      </c>
      <c r="D66" s="99" t="s">
        <v>315</v>
      </c>
      <c r="E66" s="100">
        <v>796500</v>
      </c>
      <c r="F66" s="95"/>
      <c r="G66" s="95"/>
      <c r="H66" s="95"/>
      <c r="I66" s="294" t="s">
        <v>476</v>
      </c>
      <c r="J66" s="26"/>
    </row>
    <row r="67" spans="1:10" ht="21" x14ac:dyDescent="0.35">
      <c r="A67" s="62"/>
      <c r="B67" s="99" t="s">
        <v>117</v>
      </c>
      <c r="C67" s="99" t="s">
        <v>212</v>
      </c>
      <c r="D67" s="99" t="s">
        <v>144</v>
      </c>
      <c r="E67" s="100">
        <v>11500</v>
      </c>
      <c r="F67" s="95"/>
      <c r="G67" s="95"/>
      <c r="H67" s="95"/>
      <c r="I67" s="294" t="s">
        <v>472</v>
      </c>
      <c r="J67" s="26"/>
    </row>
    <row r="68" spans="1:10" ht="21" x14ac:dyDescent="0.35">
      <c r="A68" s="62"/>
      <c r="B68" s="99" t="s">
        <v>41</v>
      </c>
      <c r="C68" s="99" t="s">
        <v>246</v>
      </c>
      <c r="D68" s="99" t="s">
        <v>247</v>
      </c>
      <c r="E68" s="100">
        <v>39000</v>
      </c>
      <c r="F68" s="95"/>
      <c r="G68" s="95"/>
      <c r="H68" s="95"/>
      <c r="I68" s="294" t="s">
        <v>466</v>
      </c>
      <c r="J68" s="26"/>
    </row>
    <row r="69" spans="1:10" ht="21" x14ac:dyDescent="0.35">
      <c r="A69" s="62"/>
      <c r="B69" s="99" t="s">
        <v>245</v>
      </c>
      <c r="C69" s="99" t="s">
        <v>244</v>
      </c>
      <c r="D69" s="99" t="s">
        <v>144</v>
      </c>
      <c r="E69" s="100">
        <v>10000</v>
      </c>
      <c r="F69" s="95"/>
      <c r="G69" s="95"/>
      <c r="H69" s="95"/>
      <c r="I69" s="294" t="s">
        <v>465</v>
      </c>
      <c r="J69" s="26"/>
    </row>
    <row r="70" spans="1:10" ht="21" x14ac:dyDescent="0.35">
      <c r="A70" s="62"/>
      <c r="B70" s="99" t="s">
        <v>303</v>
      </c>
      <c r="C70" s="99" t="s">
        <v>302</v>
      </c>
      <c r="D70" s="99" t="s">
        <v>270</v>
      </c>
      <c r="E70" s="100">
        <v>39589</v>
      </c>
      <c r="F70" s="95"/>
      <c r="G70" s="95"/>
      <c r="H70" s="95"/>
      <c r="I70" s="294" t="s">
        <v>470</v>
      </c>
      <c r="J70" s="26"/>
    </row>
    <row r="71" spans="1:10" ht="21" x14ac:dyDescent="0.35">
      <c r="A71" s="62"/>
      <c r="B71" s="99" t="s">
        <v>209</v>
      </c>
      <c r="C71" s="99" t="s">
        <v>205</v>
      </c>
      <c r="D71" s="99" t="s">
        <v>206</v>
      </c>
      <c r="E71" s="100">
        <v>11322.1</v>
      </c>
      <c r="F71" s="95"/>
      <c r="G71" s="95"/>
      <c r="H71" s="95"/>
      <c r="I71" s="342" t="s">
        <v>459</v>
      </c>
      <c r="J71" s="26"/>
    </row>
    <row r="72" spans="1:10" ht="21" x14ac:dyDescent="0.35">
      <c r="A72" s="62"/>
      <c r="B72" s="99" t="s">
        <v>210</v>
      </c>
      <c r="C72" s="99" t="s">
        <v>205</v>
      </c>
      <c r="D72" s="99" t="s">
        <v>206</v>
      </c>
      <c r="E72" s="100">
        <v>75142.399999999994</v>
      </c>
      <c r="F72" s="95"/>
      <c r="G72" s="95"/>
      <c r="H72" s="95"/>
      <c r="I72" s="345"/>
      <c r="J72" s="26"/>
    </row>
    <row r="73" spans="1:10" ht="21" x14ac:dyDescent="0.35">
      <c r="A73" s="62"/>
      <c r="B73" s="99" t="s">
        <v>211</v>
      </c>
      <c r="C73" s="99" t="s">
        <v>205</v>
      </c>
      <c r="D73" s="99" t="s">
        <v>206</v>
      </c>
      <c r="E73" s="100">
        <v>63489.9</v>
      </c>
      <c r="F73" s="95"/>
      <c r="G73" s="95"/>
      <c r="H73" s="95"/>
      <c r="I73" s="343"/>
      <c r="J73" s="26"/>
    </row>
    <row r="74" spans="1:10" ht="21" x14ac:dyDescent="0.35">
      <c r="A74" s="62"/>
      <c r="B74" s="99" t="s">
        <v>252</v>
      </c>
      <c r="C74" s="99" t="s">
        <v>251</v>
      </c>
      <c r="D74" s="99" t="s">
        <v>482</v>
      </c>
      <c r="E74" s="100">
        <v>396770</v>
      </c>
      <c r="F74" s="95"/>
      <c r="G74" s="95"/>
      <c r="H74" s="95"/>
      <c r="I74" s="297" t="s">
        <v>483</v>
      </c>
      <c r="J74" s="26"/>
    </row>
    <row r="75" spans="1:10" ht="21" x14ac:dyDescent="0.35">
      <c r="A75" s="62"/>
      <c r="B75" s="99" t="s">
        <v>237</v>
      </c>
      <c r="C75" s="99" t="s">
        <v>235</v>
      </c>
      <c r="D75" s="99" t="s">
        <v>236</v>
      </c>
      <c r="E75" s="100">
        <v>1492372.43</v>
      </c>
      <c r="F75" s="95"/>
      <c r="G75" s="95"/>
      <c r="H75" s="95"/>
      <c r="I75" s="214" t="s">
        <v>460</v>
      </c>
      <c r="J75" s="26"/>
    </row>
    <row r="76" spans="1:10" ht="21" x14ac:dyDescent="0.35">
      <c r="A76" s="62"/>
      <c r="B76" s="99" t="s">
        <v>243</v>
      </c>
      <c r="C76" s="99" t="s">
        <v>241</v>
      </c>
      <c r="D76" s="99" t="s">
        <v>242</v>
      </c>
      <c r="E76" s="100">
        <v>70800</v>
      </c>
      <c r="F76" s="95"/>
      <c r="G76" s="95"/>
      <c r="H76" s="95"/>
      <c r="I76" s="214" t="s">
        <v>331</v>
      </c>
      <c r="J76" s="26"/>
    </row>
    <row r="77" spans="1:10" ht="21" x14ac:dyDescent="0.35">
      <c r="A77" s="62"/>
      <c r="B77" s="99" t="s">
        <v>231</v>
      </c>
      <c r="C77" s="99" t="s">
        <v>229</v>
      </c>
      <c r="D77" s="99" t="s">
        <v>230</v>
      </c>
      <c r="E77" s="100">
        <v>63909.46</v>
      </c>
      <c r="F77" s="95"/>
      <c r="G77" s="95"/>
      <c r="H77" s="95"/>
      <c r="I77" s="214" t="s">
        <v>332</v>
      </c>
      <c r="J77" s="26"/>
    </row>
    <row r="78" spans="1:10" ht="21" x14ac:dyDescent="0.35">
      <c r="A78" s="62"/>
      <c r="B78" s="99" t="s">
        <v>259</v>
      </c>
      <c r="C78" s="99" t="s">
        <v>238</v>
      </c>
      <c r="D78" s="99" t="s">
        <v>258</v>
      </c>
      <c r="E78" s="100">
        <v>5439.96</v>
      </c>
      <c r="F78" s="95"/>
      <c r="G78" s="95"/>
      <c r="H78" s="95"/>
      <c r="I78" s="214" t="s">
        <v>333</v>
      </c>
      <c r="J78" s="26"/>
    </row>
    <row r="79" spans="1:10" ht="21" x14ac:dyDescent="0.35">
      <c r="A79" s="62"/>
      <c r="B79" s="99" t="s">
        <v>240</v>
      </c>
      <c r="C79" s="99" t="s">
        <v>238</v>
      </c>
      <c r="D79" s="99" t="s">
        <v>239</v>
      </c>
      <c r="E79" s="100">
        <v>130024.98</v>
      </c>
      <c r="F79" s="95"/>
      <c r="G79" s="95"/>
      <c r="H79" s="95"/>
      <c r="I79" s="294" t="s">
        <v>464</v>
      </c>
      <c r="J79" s="26"/>
    </row>
    <row r="80" spans="1:10" ht="21" x14ac:dyDescent="0.35">
      <c r="A80" s="62"/>
      <c r="B80" s="99" t="s">
        <v>301</v>
      </c>
      <c r="C80" s="99" t="s">
        <v>238</v>
      </c>
      <c r="D80" s="99" t="s">
        <v>300</v>
      </c>
      <c r="E80" s="100">
        <v>207644.64</v>
      </c>
      <c r="F80" s="95"/>
      <c r="G80" s="95"/>
      <c r="H80" s="95"/>
      <c r="I80" s="295" t="s">
        <v>485</v>
      </c>
      <c r="J80" s="26"/>
    </row>
    <row r="81" spans="1:10" ht="21" x14ac:dyDescent="0.35">
      <c r="A81" s="62"/>
      <c r="B81" s="99" t="s">
        <v>522</v>
      </c>
      <c r="C81" s="99" t="s">
        <v>238</v>
      </c>
      <c r="D81" s="99" t="s">
        <v>266</v>
      </c>
      <c r="E81" s="100">
        <v>302699.03999999998</v>
      </c>
      <c r="F81" s="95"/>
      <c r="G81" s="95"/>
      <c r="H81" s="95"/>
      <c r="I81" s="301" t="s">
        <v>505</v>
      </c>
      <c r="J81" s="26"/>
    </row>
    <row r="82" spans="1:10" ht="21" x14ac:dyDescent="0.35">
      <c r="A82" s="62"/>
      <c r="B82" s="99" t="s">
        <v>256</v>
      </c>
      <c r="C82" s="99" t="s">
        <v>202</v>
      </c>
      <c r="D82" s="99" t="s">
        <v>257</v>
      </c>
      <c r="E82" s="100">
        <v>1291500</v>
      </c>
      <c r="F82" s="95"/>
      <c r="G82" s="95"/>
      <c r="H82" s="95"/>
      <c r="I82" s="294" t="s">
        <v>463</v>
      </c>
      <c r="J82" s="26"/>
    </row>
    <row r="83" spans="1:10" ht="21" x14ac:dyDescent="0.35">
      <c r="A83" s="62"/>
      <c r="B83" s="99" t="s">
        <v>255</v>
      </c>
      <c r="C83" s="99" t="s">
        <v>253</v>
      </c>
      <c r="D83" s="99" t="s">
        <v>254</v>
      </c>
      <c r="E83" s="100">
        <v>160798.6</v>
      </c>
      <c r="F83" s="95"/>
      <c r="G83" s="95"/>
      <c r="H83" s="95"/>
      <c r="I83" s="294" t="s">
        <v>462</v>
      </c>
      <c r="J83" s="26"/>
    </row>
    <row r="84" spans="1:10" ht="21" x14ac:dyDescent="0.35">
      <c r="A84" s="62"/>
      <c r="B84" s="99" t="s">
        <v>250</v>
      </c>
      <c r="C84" s="99" t="s">
        <v>248</v>
      </c>
      <c r="D84" s="99" t="s">
        <v>249</v>
      </c>
      <c r="E84" s="100">
        <v>19499.91</v>
      </c>
      <c r="F84" s="95"/>
      <c r="G84" s="95"/>
      <c r="H84" s="95"/>
      <c r="I84" s="214" t="s">
        <v>334</v>
      </c>
      <c r="J84" s="26"/>
    </row>
    <row r="85" spans="1:10" ht="21" x14ac:dyDescent="0.35">
      <c r="A85" s="62"/>
      <c r="B85" s="163" t="s">
        <v>53</v>
      </c>
      <c r="C85" s="118" t="s">
        <v>506</v>
      </c>
      <c r="D85" s="118" t="s">
        <v>509</v>
      </c>
      <c r="E85" s="161">
        <v>1404515.9</v>
      </c>
      <c r="F85" s="213"/>
      <c r="G85" s="213"/>
      <c r="H85" s="213"/>
      <c r="I85" s="289" t="s">
        <v>508</v>
      </c>
      <c r="J85" s="26"/>
    </row>
    <row r="86" spans="1:10" ht="21" x14ac:dyDescent="0.35">
      <c r="A86" s="62"/>
      <c r="B86" s="163" t="s">
        <v>53</v>
      </c>
      <c r="C86" s="118" t="s">
        <v>32</v>
      </c>
      <c r="D86" s="118" t="s">
        <v>544</v>
      </c>
      <c r="E86" s="161">
        <f>+'RESUMEN VIATICO'!C32</f>
        <v>21840</v>
      </c>
      <c r="F86" s="213"/>
      <c r="G86" s="213"/>
      <c r="H86" s="213"/>
      <c r="I86" s="289" t="s">
        <v>542</v>
      </c>
      <c r="J86" s="26"/>
    </row>
    <row r="87" spans="1:10" ht="21" x14ac:dyDescent="0.35">
      <c r="A87" s="62"/>
      <c r="B87" s="163" t="s">
        <v>53</v>
      </c>
      <c r="C87" s="118" t="s">
        <v>32</v>
      </c>
      <c r="D87" s="118" t="s">
        <v>545</v>
      </c>
      <c r="E87" s="161">
        <v>93450</v>
      </c>
      <c r="F87" s="213"/>
      <c r="G87" s="213"/>
      <c r="H87" s="213"/>
      <c r="I87" s="289" t="s">
        <v>53</v>
      </c>
      <c r="J87" s="26"/>
    </row>
    <row r="88" spans="1:10" ht="27" customHeight="1" x14ac:dyDescent="0.35">
      <c r="A88" s="62"/>
      <c r="B88" s="344" t="s">
        <v>101</v>
      </c>
      <c r="C88" s="344"/>
      <c r="D88" s="344"/>
      <c r="E88" s="303">
        <f>SUM(E8:E87)</f>
        <v>15430644.109999999</v>
      </c>
      <c r="F88" s="96"/>
      <c r="G88" s="94"/>
      <c r="H88" s="94"/>
      <c r="I88" s="94"/>
      <c r="J88" s="26"/>
    </row>
    <row r="89" spans="1:10" ht="21" x14ac:dyDescent="0.35">
      <c r="A89" s="62"/>
      <c r="B89" s="94"/>
      <c r="C89" s="94"/>
      <c r="D89" s="94"/>
      <c r="H89" s="94"/>
      <c r="I89" s="94"/>
      <c r="J89" s="26"/>
    </row>
    <row r="90" spans="1:10" ht="26.25" customHeight="1" x14ac:dyDescent="0.35">
      <c r="A90" s="10"/>
      <c r="B90" s="22"/>
      <c r="C90" s="22"/>
      <c r="D90" s="22"/>
      <c r="H90" s="22"/>
      <c r="I90" s="22"/>
      <c r="J90" s="26"/>
    </row>
    <row r="91" spans="1:10" ht="21.75" customHeight="1" x14ac:dyDescent="0.3">
      <c r="A91" s="10"/>
      <c r="B91" s="24"/>
      <c r="C91" s="22"/>
      <c r="D91" s="22"/>
      <c r="E91" s="23"/>
      <c r="F91" s="307"/>
      <c r="G91" s="25"/>
      <c r="H91" s="25"/>
      <c r="I91" s="22"/>
      <c r="J91" s="21"/>
    </row>
    <row r="92" spans="1:10" ht="21" x14ac:dyDescent="0.35">
      <c r="A92" s="10"/>
      <c r="B92" s="20"/>
      <c r="C92" s="69" t="s">
        <v>193</v>
      </c>
      <c r="D92" s="68"/>
      <c r="E92" s="72" t="s">
        <v>139</v>
      </c>
      <c r="F92" s="72"/>
      <c r="G92" s="72"/>
      <c r="H92" s="72"/>
      <c r="I92" s="72"/>
      <c r="J92" s="74"/>
    </row>
    <row r="93" spans="1:10" ht="21" x14ac:dyDescent="0.35">
      <c r="A93" s="10"/>
      <c r="B93" s="20"/>
      <c r="C93" s="69" t="s">
        <v>87</v>
      </c>
      <c r="D93" s="68"/>
      <c r="E93" s="72" t="s">
        <v>194</v>
      </c>
      <c r="F93" s="72"/>
      <c r="G93" s="72"/>
      <c r="H93" s="68"/>
      <c r="I93" s="68"/>
      <c r="J93" s="74"/>
    </row>
    <row r="94" spans="1:10" ht="18.75" customHeight="1" x14ac:dyDescent="0.35">
      <c r="A94" s="10"/>
      <c r="B94" s="20"/>
      <c r="C94" s="20"/>
      <c r="D94" s="26"/>
      <c r="E94" s="27"/>
      <c r="F94" s="20"/>
      <c r="G94" s="20"/>
      <c r="H94" s="20"/>
      <c r="I94" s="20"/>
      <c r="J94" s="21"/>
    </row>
    <row r="95" spans="1:10" ht="21" x14ac:dyDescent="0.35">
      <c r="B95" s="11"/>
      <c r="C95" s="11"/>
      <c r="D95" s="12"/>
      <c r="E95" s="11"/>
      <c r="F95" s="11"/>
      <c r="G95" s="11"/>
      <c r="H95" s="11"/>
      <c r="I95" s="11"/>
      <c r="J95" s="2"/>
    </row>
    <row r="96" spans="1:10" ht="21.75" customHeight="1" x14ac:dyDescent="0.25">
      <c r="D96" s="2"/>
      <c r="J96" s="2"/>
    </row>
    <row r="97" spans="2:10" x14ac:dyDescent="0.25">
      <c r="D97" s="2"/>
      <c r="J97" s="2"/>
    </row>
    <row r="98" spans="2:10" ht="21" x14ac:dyDescent="0.35">
      <c r="D98" s="2"/>
      <c r="E98" s="302"/>
      <c r="F98" s="196"/>
      <c r="J98" s="2"/>
    </row>
    <row r="99" spans="2:10" ht="21" x14ac:dyDescent="0.35">
      <c r="D99" s="2"/>
      <c r="E99" s="287"/>
      <c r="F99" s="196"/>
      <c r="J99" s="2"/>
    </row>
    <row r="100" spans="2:10" ht="18.75" x14ac:dyDescent="0.3">
      <c r="B100" s="281"/>
      <c r="D100" s="2"/>
      <c r="J100" s="5"/>
    </row>
    <row r="101" spans="2:10" ht="21" x14ac:dyDescent="0.35">
      <c r="B101" s="115"/>
      <c r="D101" s="2"/>
      <c r="E101" s="97"/>
      <c r="F101" s="94"/>
      <c r="G101" s="94"/>
    </row>
    <row r="102" spans="2:10" ht="21" x14ac:dyDescent="0.35">
      <c r="B102" s="115"/>
      <c r="D102" s="2"/>
      <c r="E102" s="97"/>
      <c r="F102" s="196"/>
      <c r="G102" s="288"/>
    </row>
    <row r="103" spans="2:10" x14ac:dyDescent="0.25">
      <c r="B103" s="5"/>
      <c r="D103" s="2"/>
    </row>
    <row r="104" spans="2:10" x14ac:dyDescent="0.25">
      <c r="D104" s="2"/>
    </row>
    <row r="105" spans="2:10" ht="21" x14ac:dyDescent="0.35">
      <c r="D105" s="2"/>
      <c r="E105" s="287"/>
    </row>
    <row r="106" spans="2:10" x14ac:dyDescent="0.25">
      <c r="D106" s="5"/>
    </row>
  </sheetData>
  <sortState ref="C82:C118">
    <sortCondition ref="C45:C94" customList="A-Z"/>
  </sortState>
  <mergeCells count="21">
    <mergeCell ref="I43:I44"/>
    <mergeCell ref="I45:I49"/>
    <mergeCell ref="I31:I33"/>
    <mergeCell ref="I34:I36"/>
    <mergeCell ref="I54:I57"/>
    <mergeCell ref="I9:I10"/>
    <mergeCell ref="I15:I16"/>
    <mergeCell ref="B88:D88"/>
    <mergeCell ref="B2:I2"/>
    <mergeCell ref="B3:I3"/>
    <mergeCell ref="B4:I4"/>
    <mergeCell ref="B5:I5"/>
    <mergeCell ref="B6:I6"/>
    <mergeCell ref="I71:I73"/>
    <mergeCell ref="I20:I21"/>
    <mergeCell ref="I11:I12"/>
    <mergeCell ref="I59:I60"/>
    <mergeCell ref="I50:I53"/>
    <mergeCell ref="I28:I30"/>
    <mergeCell ref="I37:I42"/>
    <mergeCell ref="I17:I18"/>
  </mergeCells>
  <printOptions horizontalCentered="1"/>
  <pageMargins left="0.15748031496062992" right="0.23622047244094491" top="0.47244094488188981" bottom="0.59055118110236227" header="0.31496062992125984" footer="0.31496062992125984"/>
  <pageSetup scale="4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G84"/>
  <sheetViews>
    <sheetView showGridLines="0" topLeftCell="B5" zoomScale="70" zoomScaleNormal="70" workbookViewId="0">
      <selection activeCell="L32" sqref="L32"/>
    </sheetView>
  </sheetViews>
  <sheetFormatPr baseColWidth="10" defaultRowHeight="15" x14ac:dyDescent="0.25"/>
  <cols>
    <col min="1" max="1" width="52.5703125" customWidth="1"/>
    <col min="2" max="2" width="178.5703125" bestFit="1" customWidth="1"/>
    <col min="3" max="3" width="18.7109375" customWidth="1"/>
    <col min="4" max="4" width="20.5703125" customWidth="1"/>
    <col min="5" max="5" width="17.85546875" customWidth="1"/>
    <col min="6" max="6" width="15.42578125" customWidth="1"/>
    <col min="7" max="7" width="15.140625" customWidth="1"/>
    <col min="8" max="8" width="19.140625" customWidth="1"/>
    <col min="9" max="9" width="18.28515625" bestFit="1" customWidth="1"/>
    <col min="10" max="10" width="14.85546875" customWidth="1"/>
    <col min="11" max="11" width="18.140625" bestFit="1" customWidth="1"/>
    <col min="12" max="12" width="13.5703125" bestFit="1" customWidth="1"/>
  </cols>
  <sheetData>
    <row r="1" spans="1:12" x14ac:dyDescent="0.25">
      <c r="A1" s="82"/>
      <c r="B1" s="82"/>
      <c r="C1" s="82"/>
      <c r="D1" s="82"/>
      <c r="E1" s="83"/>
      <c r="F1" s="83"/>
      <c r="G1" s="82"/>
      <c r="H1" s="86"/>
      <c r="I1" s="62"/>
      <c r="J1" s="15"/>
    </row>
    <row r="2" spans="1:12" ht="15.75" thickBot="1" x14ac:dyDescent="0.3">
      <c r="A2" s="82"/>
      <c r="B2" s="82"/>
      <c r="C2" s="82"/>
      <c r="D2" s="82"/>
      <c r="E2" s="83"/>
      <c r="F2" s="83"/>
      <c r="G2" s="82"/>
      <c r="H2" s="86"/>
      <c r="I2" s="62"/>
      <c r="J2" s="15"/>
    </row>
    <row r="3" spans="1:12" ht="23.25" x14ac:dyDescent="0.35">
      <c r="A3" s="330"/>
      <c r="B3" s="331"/>
      <c r="C3" s="331"/>
      <c r="D3" s="331"/>
      <c r="E3" s="331"/>
      <c r="F3" s="331"/>
      <c r="G3" s="331"/>
      <c r="H3" s="332"/>
      <c r="I3" s="62"/>
      <c r="J3" s="15"/>
      <c r="L3" s="7"/>
    </row>
    <row r="4" spans="1:12" ht="23.25" x14ac:dyDescent="0.35">
      <c r="A4" s="333" t="s">
        <v>91</v>
      </c>
      <c r="B4" s="334"/>
      <c r="C4" s="334"/>
      <c r="D4" s="334"/>
      <c r="E4" s="334"/>
      <c r="F4" s="334"/>
      <c r="G4" s="334"/>
      <c r="H4" s="335"/>
      <c r="I4" s="62"/>
      <c r="J4" s="15"/>
      <c r="L4" s="7"/>
    </row>
    <row r="5" spans="1:12" ht="23.25" x14ac:dyDescent="0.35">
      <c r="A5" s="333" t="s">
        <v>0</v>
      </c>
      <c r="B5" s="334"/>
      <c r="C5" s="334"/>
      <c r="D5" s="334"/>
      <c r="E5" s="334"/>
      <c r="F5" s="334"/>
      <c r="G5" s="334"/>
      <c r="H5" s="335"/>
      <c r="I5" s="62"/>
      <c r="J5" s="15"/>
      <c r="L5" s="7"/>
    </row>
    <row r="6" spans="1:12" ht="23.25" x14ac:dyDescent="0.35">
      <c r="A6" s="333" t="s">
        <v>1</v>
      </c>
      <c r="B6" s="334"/>
      <c r="C6" s="334"/>
      <c r="D6" s="334"/>
      <c r="E6" s="334"/>
      <c r="F6" s="334"/>
      <c r="G6" s="334"/>
      <c r="H6" s="335"/>
      <c r="I6" s="62"/>
      <c r="J6" s="15"/>
      <c r="L6" s="7"/>
    </row>
    <row r="7" spans="1:12" ht="24" thickBot="1" x14ac:dyDescent="0.4">
      <c r="A7" s="336" t="s">
        <v>368</v>
      </c>
      <c r="B7" s="337"/>
      <c r="C7" s="337"/>
      <c r="D7" s="337"/>
      <c r="E7" s="337"/>
      <c r="F7" s="337"/>
      <c r="G7" s="337"/>
      <c r="H7" s="338"/>
      <c r="I7" s="62"/>
      <c r="J7" s="15"/>
      <c r="L7" s="7"/>
    </row>
    <row r="8" spans="1:12" ht="63" x14ac:dyDescent="0.35">
      <c r="A8" s="116" t="s">
        <v>2</v>
      </c>
      <c r="B8" s="116" t="s">
        <v>3</v>
      </c>
      <c r="C8" s="117" t="s">
        <v>198</v>
      </c>
      <c r="D8" s="139" t="s">
        <v>118</v>
      </c>
      <c r="E8" s="140" t="s">
        <v>79</v>
      </c>
      <c r="F8" s="140" t="s">
        <v>80</v>
      </c>
      <c r="G8" s="139" t="s">
        <v>102</v>
      </c>
      <c r="H8" s="116" t="s">
        <v>4</v>
      </c>
      <c r="I8" s="62"/>
      <c r="J8" s="15"/>
      <c r="L8" s="7"/>
    </row>
    <row r="9" spans="1:12" ht="18.75" customHeight="1" x14ac:dyDescent="0.3">
      <c r="A9" s="44" t="s">
        <v>89</v>
      </c>
      <c r="B9" s="44" t="s">
        <v>6</v>
      </c>
      <c r="C9" s="44" t="s">
        <v>52</v>
      </c>
      <c r="D9" s="44" t="s">
        <v>5</v>
      </c>
      <c r="E9" s="45">
        <v>44695</v>
      </c>
      <c r="F9" s="45" t="s">
        <v>7</v>
      </c>
      <c r="G9" s="44" t="s">
        <v>12</v>
      </c>
      <c r="H9" s="46">
        <v>9000</v>
      </c>
      <c r="I9" s="87"/>
      <c r="J9" s="15"/>
      <c r="L9" s="8"/>
    </row>
    <row r="10" spans="1:12" ht="18.75" customHeight="1" x14ac:dyDescent="0.25">
      <c r="A10" s="118" t="s">
        <v>89</v>
      </c>
      <c r="B10" s="118" t="s">
        <v>335</v>
      </c>
      <c r="C10" s="118" t="s">
        <v>52</v>
      </c>
      <c r="D10" s="163" t="s">
        <v>450</v>
      </c>
      <c r="E10" s="186">
        <v>45552</v>
      </c>
      <c r="F10" s="187">
        <v>45517</v>
      </c>
      <c r="G10" s="163" t="s">
        <v>12</v>
      </c>
      <c r="H10" s="161">
        <v>54000</v>
      </c>
      <c r="I10" s="87"/>
      <c r="J10" s="9"/>
      <c r="K10" s="13"/>
      <c r="L10" s="8"/>
    </row>
    <row r="11" spans="1:12" ht="18.75" customHeight="1" x14ac:dyDescent="0.25">
      <c r="A11" s="118" t="s">
        <v>89</v>
      </c>
      <c r="B11" s="118" t="s">
        <v>335</v>
      </c>
      <c r="C11" s="118" t="s">
        <v>52</v>
      </c>
      <c r="D11" s="163" t="s">
        <v>510</v>
      </c>
      <c r="E11" s="186">
        <v>45562</v>
      </c>
      <c r="F11" s="187">
        <v>45544</v>
      </c>
      <c r="G11" s="163" t="s">
        <v>12</v>
      </c>
      <c r="H11" s="161">
        <v>12000</v>
      </c>
      <c r="I11" s="87"/>
      <c r="J11" s="9"/>
      <c r="K11" s="13"/>
      <c r="L11" s="8"/>
    </row>
    <row r="12" spans="1:12" ht="18.75" customHeight="1" x14ac:dyDescent="0.3">
      <c r="A12" s="47" t="s">
        <v>140</v>
      </c>
      <c r="B12" s="44" t="s">
        <v>185</v>
      </c>
      <c r="C12" s="44" t="s">
        <v>110</v>
      </c>
      <c r="D12" s="44" t="s">
        <v>184</v>
      </c>
      <c r="E12" s="45">
        <v>45307</v>
      </c>
      <c r="F12" s="45">
        <v>45288</v>
      </c>
      <c r="G12" s="48" t="s">
        <v>12</v>
      </c>
      <c r="H12" s="46">
        <v>15562.1</v>
      </c>
      <c r="I12" s="87"/>
      <c r="J12" s="9"/>
      <c r="K12" s="13"/>
      <c r="L12" s="8"/>
    </row>
    <row r="13" spans="1:12" ht="21" x14ac:dyDescent="0.3">
      <c r="A13" s="47" t="s">
        <v>140</v>
      </c>
      <c r="B13" s="44" t="s">
        <v>185</v>
      </c>
      <c r="C13" s="44" t="s">
        <v>110</v>
      </c>
      <c r="D13" s="44" t="s">
        <v>183</v>
      </c>
      <c r="E13" s="45">
        <v>45307</v>
      </c>
      <c r="F13" s="45">
        <v>45288</v>
      </c>
      <c r="G13" s="48" t="s">
        <v>12</v>
      </c>
      <c r="H13" s="46">
        <v>26042.38</v>
      </c>
      <c r="I13" s="313"/>
      <c r="J13" s="9"/>
      <c r="K13" s="13"/>
    </row>
    <row r="14" spans="1:12" ht="18.75" x14ac:dyDescent="0.3">
      <c r="A14" s="47" t="s">
        <v>224</v>
      </c>
      <c r="B14" s="44" t="s">
        <v>512</v>
      </c>
      <c r="C14" s="44" t="s">
        <v>110</v>
      </c>
      <c r="D14" s="44" t="s">
        <v>513</v>
      </c>
      <c r="E14" s="45">
        <v>45562</v>
      </c>
      <c r="F14" s="45">
        <v>45532</v>
      </c>
      <c r="G14" s="48" t="s">
        <v>12</v>
      </c>
      <c r="H14" s="46">
        <v>11503.82</v>
      </c>
      <c r="I14" s="88"/>
      <c r="J14" s="9"/>
      <c r="K14" s="13"/>
    </row>
    <row r="15" spans="1:12" ht="18.75" x14ac:dyDescent="0.3">
      <c r="A15" s="44" t="s">
        <v>9</v>
      </c>
      <c r="B15" s="44" t="s">
        <v>10</v>
      </c>
      <c r="C15" s="44" t="s">
        <v>56</v>
      </c>
      <c r="D15" s="44" t="s">
        <v>8</v>
      </c>
      <c r="E15" s="45">
        <v>44541</v>
      </c>
      <c r="F15" s="45">
        <v>44541</v>
      </c>
      <c r="G15" s="44" t="s">
        <v>11</v>
      </c>
      <c r="H15" s="46">
        <v>40000</v>
      </c>
      <c r="I15" s="88"/>
      <c r="J15" s="9"/>
      <c r="K15" s="13"/>
    </row>
    <row r="16" spans="1:12" ht="18.75" x14ac:dyDescent="0.3">
      <c r="A16" s="44" t="s">
        <v>20</v>
      </c>
      <c r="B16" s="44" t="s">
        <v>21</v>
      </c>
      <c r="C16" s="44" t="s">
        <v>56</v>
      </c>
      <c r="D16" s="44" t="s">
        <v>19</v>
      </c>
      <c r="E16" s="45">
        <v>44354</v>
      </c>
      <c r="F16" s="45">
        <v>44354</v>
      </c>
      <c r="G16" s="44" t="s">
        <v>11</v>
      </c>
      <c r="H16" s="46">
        <v>30240</v>
      </c>
      <c r="I16" s="88"/>
      <c r="J16" s="15"/>
    </row>
    <row r="17" spans="1:32" ht="18.75" customHeight="1" x14ac:dyDescent="0.3">
      <c r="A17" s="44" t="s">
        <v>111</v>
      </c>
      <c r="B17" s="44" t="s">
        <v>116</v>
      </c>
      <c r="C17" s="44" t="s">
        <v>113</v>
      </c>
      <c r="D17" s="44" t="s">
        <v>114</v>
      </c>
      <c r="E17" s="51">
        <v>44914</v>
      </c>
      <c r="F17" s="45">
        <v>44910</v>
      </c>
      <c r="G17" s="44" t="s">
        <v>12</v>
      </c>
      <c r="H17" s="46">
        <v>233480.64</v>
      </c>
      <c r="I17" s="88"/>
      <c r="J17" s="15"/>
    </row>
    <row r="18" spans="1:32" ht="18.75" x14ac:dyDescent="0.3">
      <c r="A18" s="44" t="s">
        <v>14</v>
      </c>
      <c r="B18" s="44" t="s">
        <v>15</v>
      </c>
      <c r="C18" s="44" t="s">
        <v>59</v>
      </c>
      <c r="D18" s="44" t="s">
        <v>13</v>
      </c>
      <c r="E18" s="45" t="s">
        <v>60</v>
      </c>
      <c r="F18" s="45" t="s">
        <v>16</v>
      </c>
      <c r="G18" s="44" t="s">
        <v>12</v>
      </c>
      <c r="H18" s="46">
        <v>29166.67</v>
      </c>
      <c r="I18" s="90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</row>
    <row r="19" spans="1:32" ht="18.75" x14ac:dyDescent="0.3">
      <c r="A19" s="44" t="s">
        <v>18</v>
      </c>
      <c r="B19" s="44" t="s">
        <v>15</v>
      </c>
      <c r="C19" s="44" t="s">
        <v>59</v>
      </c>
      <c r="D19" s="44" t="s">
        <v>17</v>
      </c>
      <c r="E19" s="45">
        <v>44319</v>
      </c>
      <c r="F19" s="45">
        <v>44319</v>
      </c>
      <c r="G19" s="44" t="s">
        <v>12</v>
      </c>
      <c r="H19" s="46">
        <v>29166.67</v>
      </c>
      <c r="I19" s="90"/>
      <c r="J19" s="15"/>
    </row>
    <row r="20" spans="1:32" ht="18.75" x14ac:dyDescent="0.3">
      <c r="A20" s="47" t="s">
        <v>141</v>
      </c>
      <c r="B20" s="44" t="s">
        <v>142</v>
      </c>
      <c r="C20" s="44" t="s">
        <v>189</v>
      </c>
      <c r="D20" s="44" t="s">
        <v>143</v>
      </c>
      <c r="E20" s="45">
        <v>45275</v>
      </c>
      <c r="F20" s="45">
        <v>45266</v>
      </c>
      <c r="G20" s="48" t="s">
        <v>12</v>
      </c>
      <c r="H20" s="46">
        <v>39028.080000000002</v>
      </c>
      <c r="I20" s="130"/>
      <c r="J20" s="131"/>
      <c r="K20" s="17"/>
    </row>
    <row r="21" spans="1:32" ht="18.75" x14ac:dyDescent="0.3">
      <c r="A21" s="118" t="s">
        <v>267</v>
      </c>
      <c r="B21" s="118" t="s">
        <v>496</v>
      </c>
      <c r="C21" s="118" t="s">
        <v>497</v>
      </c>
      <c r="D21" s="163" t="s">
        <v>498</v>
      </c>
      <c r="E21" s="186">
        <v>45555</v>
      </c>
      <c r="F21" s="187">
        <v>45533</v>
      </c>
      <c r="G21" s="163" t="s">
        <v>12</v>
      </c>
      <c r="H21" s="161">
        <v>3186</v>
      </c>
      <c r="I21" s="130"/>
      <c r="J21" s="131"/>
      <c r="K21" s="17"/>
    </row>
    <row r="22" spans="1:32" ht="18.75" x14ac:dyDescent="0.3">
      <c r="A22" s="47" t="s">
        <v>167</v>
      </c>
      <c r="B22" s="44" t="s">
        <v>168</v>
      </c>
      <c r="C22" s="55" t="s">
        <v>190</v>
      </c>
      <c r="D22" s="44" t="s">
        <v>195</v>
      </c>
      <c r="E22" s="45">
        <v>45289</v>
      </c>
      <c r="F22" s="166">
        <v>45254</v>
      </c>
      <c r="G22" s="48" t="s">
        <v>12</v>
      </c>
      <c r="H22" s="46">
        <v>31108</v>
      </c>
      <c r="I22" s="90"/>
      <c r="J22" s="9"/>
      <c r="K22" s="17"/>
    </row>
    <row r="23" spans="1:32" ht="18.75" x14ac:dyDescent="0.3">
      <c r="A23" s="44" t="s">
        <v>135</v>
      </c>
      <c r="B23" s="44" t="s">
        <v>136</v>
      </c>
      <c r="C23" s="44" t="s">
        <v>115</v>
      </c>
      <c r="D23" s="44" t="s">
        <v>127</v>
      </c>
      <c r="E23" s="45">
        <v>45216</v>
      </c>
      <c r="F23" s="45">
        <v>45051</v>
      </c>
      <c r="G23" s="48" t="s">
        <v>12</v>
      </c>
      <c r="H23" s="46">
        <v>29736</v>
      </c>
      <c r="I23" s="90"/>
      <c r="J23" s="15"/>
    </row>
    <row r="24" spans="1:32" ht="18.75" x14ac:dyDescent="0.3">
      <c r="A24" s="44" t="s">
        <v>135</v>
      </c>
      <c r="B24" s="44" t="s">
        <v>136</v>
      </c>
      <c r="C24" s="44" t="s">
        <v>115</v>
      </c>
      <c r="D24" s="44" t="s">
        <v>128</v>
      </c>
      <c r="E24" s="45">
        <v>45216</v>
      </c>
      <c r="F24" s="45">
        <v>45051</v>
      </c>
      <c r="G24" s="48" t="s">
        <v>12</v>
      </c>
      <c r="H24" s="46">
        <v>8850</v>
      </c>
      <c r="I24" s="90"/>
      <c r="J24" s="15"/>
    </row>
    <row r="25" spans="1:32" ht="18.75" x14ac:dyDescent="0.3">
      <c r="A25" s="44" t="s">
        <v>135</v>
      </c>
      <c r="B25" s="44" t="s">
        <v>136</v>
      </c>
      <c r="C25" s="44" t="s">
        <v>115</v>
      </c>
      <c r="D25" s="44" t="s">
        <v>137</v>
      </c>
      <c r="E25" s="45">
        <v>45216</v>
      </c>
      <c r="F25" s="45">
        <v>45072</v>
      </c>
      <c r="G25" s="48" t="s">
        <v>12</v>
      </c>
      <c r="H25" s="46">
        <v>6962</v>
      </c>
      <c r="I25" s="90"/>
      <c r="J25" s="15"/>
    </row>
    <row r="26" spans="1:32" ht="18.75" x14ac:dyDescent="0.3">
      <c r="A26" s="167" t="s">
        <v>125</v>
      </c>
      <c r="B26" s="55" t="s">
        <v>126</v>
      </c>
      <c r="C26" s="55" t="s">
        <v>115</v>
      </c>
      <c r="D26" s="55" t="s">
        <v>127</v>
      </c>
      <c r="E26" s="168">
        <v>45064</v>
      </c>
      <c r="F26" s="168">
        <v>45051</v>
      </c>
      <c r="G26" s="55" t="s">
        <v>12</v>
      </c>
      <c r="H26" s="169">
        <v>29736</v>
      </c>
      <c r="I26" s="90"/>
      <c r="J26" s="15"/>
    </row>
    <row r="27" spans="1:32" ht="18.75" x14ac:dyDescent="0.3">
      <c r="A27" s="167" t="s">
        <v>125</v>
      </c>
      <c r="B27" s="55" t="s">
        <v>126</v>
      </c>
      <c r="C27" s="55" t="s">
        <v>115</v>
      </c>
      <c r="D27" s="55" t="s">
        <v>128</v>
      </c>
      <c r="E27" s="168">
        <v>45064</v>
      </c>
      <c r="F27" s="168">
        <v>45051</v>
      </c>
      <c r="G27" s="55" t="s">
        <v>12</v>
      </c>
      <c r="H27" s="169">
        <v>8850</v>
      </c>
      <c r="I27" s="90"/>
      <c r="J27" s="15"/>
    </row>
    <row r="28" spans="1:32" ht="18.75" x14ac:dyDescent="0.25">
      <c r="A28" s="162" t="s">
        <v>371</v>
      </c>
      <c r="B28" s="162" t="s">
        <v>372</v>
      </c>
      <c r="C28" s="162" t="s">
        <v>200</v>
      </c>
      <c r="D28" s="48" t="s">
        <v>373</v>
      </c>
      <c r="E28" s="164">
        <v>45541</v>
      </c>
      <c r="F28" s="164">
        <v>45536</v>
      </c>
      <c r="G28" s="48" t="s">
        <v>12</v>
      </c>
      <c r="H28" s="54">
        <v>187738.56</v>
      </c>
      <c r="I28" s="90"/>
      <c r="J28" s="15"/>
    </row>
    <row r="29" spans="1:32" ht="18.75" customHeight="1" x14ac:dyDescent="0.3">
      <c r="A29" s="55" t="s">
        <v>130</v>
      </c>
      <c r="B29" s="44" t="s">
        <v>129</v>
      </c>
      <c r="C29" s="56" t="s">
        <v>131</v>
      </c>
      <c r="D29" s="44" t="s">
        <v>117</v>
      </c>
      <c r="E29" s="51">
        <v>45076</v>
      </c>
      <c r="F29" s="51">
        <v>45027</v>
      </c>
      <c r="G29" s="44" t="s">
        <v>12</v>
      </c>
      <c r="H29" s="46">
        <v>9440</v>
      </c>
      <c r="I29" s="90"/>
      <c r="J29" s="9"/>
    </row>
    <row r="30" spans="1:32" ht="18.75" customHeight="1" x14ac:dyDescent="0.25">
      <c r="A30" s="118" t="s">
        <v>435</v>
      </c>
      <c r="B30" s="118" t="s">
        <v>436</v>
      </c>
      <c r="C30" s="118" t="s">
        <v>437</v>
      </c>
      <c r="D30" s="163" t="s">
        <v>438</v>
      </c>
      <c r="E30" s="186">
        <v>45548</v>
      </c>
      <c r="F30" s="187">
        <v>45532</v>
      </c>
      <c r="G30" s="163" t="s">
        <v>12</v>
      </c>
      <c r="H30" s="161">
        <v>99120</v>
      </c>
      <c r="I30" s="90"/>
      <c r="J30" s="9"/>
    </row>
    <row r="31" spans="1:32" ht="18.75" x14ac:dyDescent="0.3">
      <c r="A31" s="44" t="s">
        <v>205</v>
      </c>
      <c r="B31" s="44" t="s">
        <v>455</v>
      </c>
      <c r="C31" s="44" t="s">
        <v>207</v>
      </c>
      <c r="D31" s="44" t="s">
        <v>456</v>
      </c>
      <c r="E31" s="45">
        <v>45551</v>
      </c>
      <c r="F31" s="45">
        <v>45503</v>
      </c>
      <c r="G31" s="48" t="s">
        <v>12</v>
      </c>
      <c r="H31" s="46">
        <v>20532</v>
      </c>
      <c r="I31" s="91"/>
      <c r="J31" s="16"/>
      <c r="K31" s="15"/>
    </row>
    <row r="32" spans="1:32" ht="18.75" x14ac:dyDescent="0.3">
      <c r="A32" s="44" t="s">
        <v>205</v>
      </c>
      <c r="B32" s="44" t="s">
        <v>455</v>
      </c>
      <c r="C32" s="44" t="s">
        <v>207</v>
      </c>
      <c r="D32" s="44" t="s">
        <v>457</v>
      </c>
      <c r="E32" s="45">
        <v>45551</v>
      </c>
      <c r="F32" s="45">
        <v>45505</v>
      </c>
      <c r="G32" s="48" t="s">
        <v>12</v>
      </c>
      <c r="H32" s="46">
        <v>20526.099999999999</v>
      </c>
      <c r="I32" s="91"/>
      <c r="J32" s="16"/>
      <c r="K32" s="15"/>
    </row>
    <row r="33" spans="1:13" ht="18.75" x14ac:dyDescent="0.3">
      <c r="A33" s="44" t="s">
        <v>205</v>
      </c>
      <c r="B33" s="44" t="s">
        <v>455</v>
      </c>
      <c r="C33" s="44" t="s">
        <v>207</v>
      </c>
      <c r="D33" s="44" t="s">
        <v>458</v>
      </c>
      <c r="E33" s="45">
        <v>45551</v>
      </c>
      <c r="F33" s="45">
        <v>45520</v>
      </c>
      <c r="G33" s="48" t="s">
        <v>12</v>
      </c>
      <c r="H33" s="46">
        <v>23688.98</v>
      </c>
      <c r="I33" s="91"/>
      <c r="J33" s="16"/>
      <c r="K33" s="15"/>
    </row>
    <row r="34" spans="1:13" ht="18.75" x14ac:dyDescent="0.3">
      <c r="A34" s="44" t="s">
        <v>517</v>
      </c>
      <c r="B34" s="44" t="s">
        <v>518</v>
      </c>
      <c r="C34" s="44" t="s">
        <v>519</v>
      </c>
      <c r="D34" s="44" t="s">
        <v>520</v>
      </c>
      <c r="E34" s="45">
        <v>45565</v>
      </c>
      <c r="F34" s="45">
        <v>45545</v>
      </c>
      <c r="G34" s="48" t="s">
        <v>12</v>
      </c>
      <c r="H34" s="46">
        <v>667290</v>
      </c>
      <c r="I34" s="91"/>
      <c r="J34" s="16"/>
      <c r="K34" s="15"/>
    </row>
    <row r="35" spans="1:13" ht="18.75" x14ac:dyDescent="0.3">
      <c r="A35" s="44" t="s">
        <v>386</v>
      </c>
      <c r="B35" s="44" t="s">
        <v>387</v>
      </c>
      <c r="C35" s="44" t="s">
        <v>388</v>
      </c>
      <c r="D35" s="44" t="s">
        <v>389</v>
      </c>
      <c r="E35" s="45">
        <v>45545</v>
      </c>
      <c r="F35" s="45">
        <v>45511</v>
      </c>
      <c r="G35" s="48" t="s">
        <v>12</v>
      </c>
      <c r="H35" s="46">
        <v>156552.95999999999</v>
      </c>
      <c r="I35" s="91"/>
      <c r="J35" s="16"/>
      <c r="K35" s="15"/>
    </row>
    <row r="36" spans="1:13" ht="18.75" x14ac:dyDescent="0.3">
      <c r="A36" s="99" t="s">
        <v>235</v>
      </c>
      <c r="B36" s="99" t="s">
        <v>390</v>
      </c>
      <c r="C36" s="99" t="s">
        <v>391</v>
      </c>
      <c r="D36" s="99" t="s">
        <v>392</v>
      </c>
      <c r="E36" s="201">
        <v>45545</v>
      </c>
      <c r="F36" s="201">
        <v>45506</v>
      </c>
      <c r="G36" s="163" t="s">
        <v>12</v>
      </c>
      <c r="H36" s="100">
        <v>459999.9</v>
      </c>
      <c r="I36" s="91"/>
      <c r="J36" s="16"/>
      <c r="K36" s="17"/>
    </row>
    <row r="37" spans="1:13" ht="18.75" x14ac:dyDescent="0.3">
      <c r="A37" s="44" t="s">
        <v>120</v>
      </c>
      <c r="B37" s="44" t="s">
        <v>123</v>
      </c>
      <c r="C37" s="44" t="s">
        <v>121</v>
      </c>
      <c r="D37" s="44" t="s">
        <v>122</v>
      </c>
      <c r="E37" s="51">
        <v>44988</v>
      </c>
      <c r="F37" s="51">
        <v>44936</v>
      </c>
      <c r="G37" s="44" t="s">
        <v>12</v>
      </c>
      <c r="H37" s="46">
        <v>65000</v>
      </c>
      <c r="I37" s="90"/>
      <c r="J37" s="15"/>
      <c r="K37" s="133"/>
      <c r="L37" s="134"/>
      <c r="M37" s="134"/>
    </row>
    <row r="38" spans="1:13" s="10" customFormat="1" ht="18.75" x14ac:dyDescent="0.3">
      <c r="A38" s="47" t="s">
        <v>120</v>
      </c>
      <c r="B38" s="44" t="s">
        <v>145</v>
      </c>
      <c r="C38" s="44" t="s">
        <v>121</v>
      </c>
      <c r="D38" s="44" t="s">
        <v>146</v>
      </c>
      <c r="E38" s="45">
        <v>45289</v>
      </c>
      <c r="F38" s="45">
        <v>44965</v>
      </c>
      <c r="G38" s="48" t="s">
        <v>12</v>
      </c>
      <c r="H38" s="46">
        <v>65000</v>
      </c>
      <c r="I38" s="90"/>
      <c r="J38" s="15"/>
      <c r="K38" s="133"/>
      <c r="L38" s="135"/>
      <c r="M38" s="135"/>
    </row>
    <row r="39" spans="1:13" s="10" customFormat="1" ht="18.75" x14ac:dyDescent="0.3">
      <c r="A39" s="47" t="s">
        <v>120</v>
      </c>
      <c r="B39" s="44" t="s">
        <v>157</v>
      </c>
      <c r="C39" s="44" t="s">
        <v>121</v>
      </c>
      <c r="D39" s="44" t="s">
        <v>147</v>
      </c>
      <c r="E39" s="45">
        <v>45289</v>
      </c>
      <c r="F39" s="45">
        <v>44993</v>
      </c>
      <c r="G39" s="48" t="s">
        <v>12</v>
      </c>
      <c r="H39" s="46">
        <v>65000</v>
      </c>
      <c r="I39" s="90"/>
      <c r="J39" s="15"/>
      <c r="K39" s="133"/>
      <c r="L39" s="135"/>
      <c r="M39" s="135"/>
    </row>
    <row r="40" spans="1:13" s="10" customFormat="1" ht="18.75" x14ac:dyDescent="0.3">
      <c r="A40" s="47" t="s">
        <v>120</v>
      </c>
      <c r="B40" s="44" t="s">
        <v>158</v>
      </c>
      <c r="C40" s="44" t="s">
        <v>121</v>
      </c>
      <c r="D40" s="44" t="s">
        <v>148</v>
      </c>
      <c r="E40" s="45">
        <v>45289</v>
      </c>
      <c r="F40" s="45">
        <v>45027</v>
      </c>
      <c r="G40" s="48" t="s">
        <v>12</v>
      </c>
      <c r="H40" s="46">
        <v>65000</v>
      </c>
      <c r="I40" s="90"/>
      <c r="J40" s="15"/>
      <c r="K40" s="136"/>
      <c r="L40" s="135"/>
      <c r="M40" s="135"/>
    </row>
    <row r="41" spans="1:13" s="10" customFormat="1" ht="18.75" x14ac:dyDescent="0.3">
      <c r="A41" s="47" t="s">
        <v>120</v>
      </c>
      <c r="B41" s="44" t="s">
        <v>159</v>
      </c>
      <c r="C41" s="44" t="s">
        <v>121</v>
      </c>
      <c r="D41" s="44" t="s">
        <v>149</v>
      </c>
      <c r="E41" s="45">
        <v>45289</v>
      </c>
      <c r="F41" s="45">
        <v>45054</v>
      </c>
      <c r="G41" s="48" t="s">
        <v>12</v>
      </c>
      <c r="H41" s="46">
        <v>65000</v>
      </c>
      <c r="I41" s="90"/>
      <c r="J41" s="15"/>
      <c r="K41" s="15"/>
    </row>
    <row r="42" spans="1:13" s="10" customFormat="1" ht="18.75" x14ac:dyDescent="0.3">
      <c r="A42" s="47" t="s">
        <v>120</v>
      </c>
      <c r="B42" s="44" t="s">
        <v>160</v>
      </c>
      <c r="C42" s="44" t="s">
        <v>121</v>
      </c>
      <c r="D42" s="44" t="s">
        <v>150</v>
      </c>
      <c r="E42" s="45">
        <v>45289</v>
      </c>
      <c r="F42" s="45">
        <v>45082</v>
      </c>
      <c r="G42" s="48" t="s">
        <v>12</v>
      </c>
      <c r="H42" s="46">
        <v>65000</v>
      </c>
      <c r="I42" s="90"/>
      <c r="J42" s="15"/>
      <c r="K42" s="15"/>
    </row>
    <row r="43" spans="1:13" s="10" customFormat="1" ht="18.75" x14ac:dyDescent="0.3">
      <c r="A43" s="47" t="s">
        <v>120</v>
      </c>
      <c r="B43" s="44" t="s">
        <v>161</v>
      </c>
      <c r="C43" s="44" t="s">
        <v>121</v>
      </c>
      <c r="D43" s="44" t="s">
        <v>151</v>
      </c>
      <c r="E43" s="45">
        <v>45289</v>
      </c>
      <c r="F43" s="45">
        <v>45117</v>
      </c>
      <c r="G43" s="48" t="s">
        <v>12</v>
      </c>
      <c r="H43" s="46">
        <v>65000</v>
      </c>
      <c r="I43" s="90"/>
      <c r="J43" s="15"/>
      <c r="K43" s="15"/>
    </row>
    <row r="44" spans="1:13" s="10" customFormat="1" ht="18.75" x14ac:dyDescent="0.3">
      <c r="A44" s="47" t="s">
        <v>120</v>
      </c>
      <c r="B44" s="44" t="s">
        <v>162</v>
      </c>
      <c r="C44" s="44" t="s">
        <v>121</v>
      </c>
      <c r="D44" s="44" t="s">
        <v>152</v>
      </c>
      <c r="E44" s="45">
        <v>45289</v>
      </c>
      <c r="F44" s="45">
        <v>45145</v>
      </c>
      <c r="G44" s="48" t="s">
        <v>12</v>
      </c>
      <c r="H44" s="46">
        <v>65000</v>
      </c>
      <c r="I44" s="90"/>
      <c r="J44" s="15"/>
      <c r="K44" s="15"/>
    </row>
    <row r="45" spans="1:13" s="10" customFormat="1" ht="18.75" x14ac:dyDescent="0.3">
      <c r="A45" s="47" t="s">
        <v>120</v>
      </c>
      <c r="B45" s="44" t="s">
        <v>163</v>
      </c>
      <c r="C45" s="44" t="s">
        <v>121</v>
      </c>
      <c r="D45" s="44" t="s">
        <v>153</v>
      </c>
      <c r="E45" s="45">
        <v>45289</v>
      </c>
      <c r="F45" s="45">
        <v>45189</v>
      </c>
      <c r="G45" s="48" t="s">
        <v>12</v>
      </c>
      <c r="H45" s="46">
        <v>65000</v>
      </c>
      <c r="I45" s="90"/>
      <c r="J45" s="15"/>
      <c r="K45" s="15"/>
    </row>
    <row r="46" spans="1:13" s="10" customFormat="1" ht="18.75" x14ac:dyDescent="0.3">
      <c r="A46" s="47" t="s">
        <v>120</v>
      </c>
      <c r="B46" s="44" t="s">
        <v>164</v>
      </c>
      <c r="C46" s="44" t="s">
        <v>121</v>
      </c>
      <c r="D46" s="44" t="s">
        <v>154</v>
      </c>
      <c r="E46" s="45">
        <v>45289</v>
      </c>
      <c r="F46" s="45">
        <v>45215</v>
      </c>
      <c r="G46" s="48" t="s">
        <v>12</v>
      </c>
      <c r="H46" s="46">
        <v>65000</v>
      </c>
      <c r="I46" s="90"/>
      <c r="J46" s="15"/>
      <c r="K46" s="15"/>
    </row>
    <row r="47" spans="1:13" s="10" customFormat="1" ht="18.75" x14ac:dyDescent="0.3">
      <c r="A47" s="47" t="s">
        <v>120</v>
      </c>
      <c r="B47" s="44" t="s">
        <v>165</v>
      </c>
      <c r="C47" s="44" t="s">
        <v>121</v>
      </c>
      <c r="D47" s="44" t="s">
        <v>155</v>
      </c>
      <c r="E47" s="45">
        <v>45289</v>
      </c>
      <c r="F47" s="45">
        <v>45231</v>
      </c>
      <c r="G47" s="48" t="s">
        <v>12</v>
      </c>
      <c r="H47" s="46">
        <v>65000</v>
      </c>
      <c r="I47" s="90"/>
      <c r="J47" s="15"/>
      <c r="K47" s="15"/>
    </row>
    <row r="48" spans="1:13" s="10" customFormat="1" ht="18.75" x14ac:dyDescent="0.3">
      <c r="A48" s="47" t="s">
        <v>120</v>
      </c>
      <c r="B48" s="44" t="s">
        <v>166</v>
      </c>
      <c r="C48" s="44" t="s">
        <v>121</v>
      </c>
      <c r="D48" s="44" t="s">
        <v>156</v>
      </c>
      <c r="E48" s="45">
        <v>45289</v>
      </c>
      <c r="F48" s="45">
        <v>45261</v>
      </c>
      <c r="G48" s="48" t="s">
        <v>12</v>
      </c>
      <c r="H48" s="46">
        <v>65000</v>
      </c>
      <c r="I48" s="90"/>
      <c r="J48" s="15"/>
      <c r="K48" s="15"/>
    </row>
    <row r="49" spans="1:33" s="10" customFormat="1" ht="18.75" x14ac:dyDescent="0.3">
      <c r="A49" s="47" t="s">
        <v>395</v>
      </c>
      <c r="B49" s="44" t="s">
        <v>396</v>
      </c>
      <c r="C49" s="44" t="s">
        <v>397</v>
      </c>
      <c r="D49" s="44" t="s">
        <v>400</v>
      </c>
      <c r="E49" s="45">
        <v>45546</v>
      </c>
      <c r="F49" s="45">
        <v>45526</v>
      </c>
      <c r="G49" s="48" t="s">
        <v>12</v>
      </c>
      <c r="H49" s="46">
        <v>233557.4</v>
      </c>
      <c r="I49" s="90"/>
      <c r="J49" s="15"/>
      <c r="K49" s="15"/>
    </row>
    <row r="50" spans="1:33" ht="18.75" x14ac:dyDescent="0.3">
      <c r="A50" s="44" t="s">
        <v>27</v>
      </c>
      <c r="B50" s="44" t="s">
        <v>28</v>
      </c>
      <c r="C50" s="44" t="s">
        <v>68</v>
      </c>
      <c r="D50" s="44" t="s">
        <v>26</v>
      </c>
      <c r="E50" s="45" t="s">
        <v>69</v>
      </c>
      <c r="F50" s="45" t="s">
        <v>29</v>
      </c>
      <c r="G50" s="44" t="s">
        <v>11</v>
      </c>
      <c r="H50" s="46">
        <v>41005</v>
      </c>
      <c r="I50" s="90"/>
      <c r="J50" s="16"/>
      <c r="K50" s="15"/>
    </row>
    <row r="51" spans="1:33" s="10" customFormat="1" ht="18.75" x14ac:dyDescent="0.3">
      <c r="A51" s="44" t="s">
        <v>23</v>
      </c>
      <c r="B51" s="44" t="s">
        <v>24</v>
      </c>
      <c r="C51" s="44" t="s">
        <v>65</v>
      </c>
      <c r="D51" s="44" t="s">
        <v>22</v>
      </c>
      <c r="E51" s="45" t="s">
        <v>66</v>
      </c>
      <c r="F51" s="45" t="s">
        <v>25</v>
      </c>
      <c r="G51" s="44" t="s">
        <v>12</v>
      </c>
      <c r="H51" s="46">
        <v>162840</v>
      </c>
      <c r="I51" s="90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s="10" customFormat="1" ht="18.75" x14ac:dyDescent="0.3">
      <c r="A52" s="44" t="s">
        <v>394</v>
      </c>
      <c r="B52" s="44" t="s">
        <v>393</v>
      </c>
      <c r="C52" s="44" t="s">
        <v>398</v>
      </c>
      <c r="D52" s="44" t="s">
        <v>442</v>
      </c>
      <c r="E52" s="45">
        <v>45546</v>
      </c>
      <c r="F52" s="45">
        <v>45533</v>
      </c>
      <c r="G52" s="44" t="s">
        <v>12</v>
      </c>
      <c r="H52" s="46">
        <v>90447</v>
      </c>
      <c r="I52" s="90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 s="10" customFormat="1" ht="18.75" x14ac:dyDescent="0.3">
      <c r="A53" s="44" t="s">
        <v>394</v>
      </c>
      <c r="B53" s="44" t="s">
        <v>439</v>
      </c>
      <c r="C53" s="44" t="s">
        <v>398</v>
      </c>
      <c r="D53" s="44" t="s">
        <v>195</v>
      </c>
      <c r="E53" s="45">
        <v>45548</v>
      </c>
      <c r="F53" s="45">
        <v>45527</v>
      </c>
      <c r="G53" s="44" t="s">
        <v>12</v>
      </c>
      <c r="H53" s="46">
        <v>54642.41</v>
      </c>
      <c r="I53" s="90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 s="10" customFormat="1" ht="18.75" x14ac:dyDescent="0.3">
      <c r="A54" s="47" t="s">
        <v>172</v>
      </c>
      <c r="B54" s="44" t="s">
        <v>173</v>
      </c>
      <c r="C54" s="44" t="s">
        <v>192</v>
      </c>
      <c r="D54" s="44" t="s">
        <v>174</v>
      </c>
      <c r="E54" s="45">
        <v>45291</v>
      </c>
      <c r="F54" s="45">
        <v>45139</v>
      </c>
      <c r="G54" s="48" t="s">
        <v>12</v>
      </c>
      <c r="H54" s="46">
        <v>81800.009999999995</v>
      </c>
      <c r="I54" s="90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 s="10" customFormat="1" ht="18.75" x14ac:dyDescent="0.3">
      <c r="A55" s="47" t="s">
        <v>172</v>
      </c>
      <c r="B55" s="44" t="s">
        <v>175</v>
      </c>
      <c r="C55" s="44" t="s">
        <v>192</v>
      </c>
      <c r="D55" s="44" t="s">
        <v>176</v>
      </c>
      <c r="E55" s="45">
        <v>45291</v>
      </c>
      <c r="F55" s="45">
        <v>45170</v>
      </c>
      <c r="G55" s="48" t="s">
        <v>12</v>
      </c>
      <c r="H55" s="46">
        <v>75800.100000000006</v>
      </c>
      <c r="I55" s="90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 s="10" customFormat="1" ht="18.75" x14ac:dyDescent="0.3">
      <c r="A56" s="47" t="s">
        <v>172</v>
      </c>
      <c r="B56" s="44" t="s">
        <v>177</v>
      </c>
      <c r="C56" s="44" t="s">
        <v>192</v>
      </c>
      <c r="D56" s="44" t="s">
        <v>178</v>
      </c>
      <c r="E56" s="45">
        <v>45291</v>
      </c>
      <c r="F56" s="45">
        <v>45200</v>
      </c>
      <c r="G56" s="48" t="s">
        <v>12</v>
      </c>
      <c r="H56" s="46">
        <v>76900.08</v>
      </c>
      <c r="I56" s="90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 s="10" customFormat="1" ht="18.75" x14ac:dyDescent="0.3">
      <c r="A57" s="47" t="s">
        <v>172</v>
      </c>
      <c r="B57" s="44" t="s">
        <v>179</v>
      </c>
      <c r="C57" s="44" t="s">
        <v>192</v>
      </c>
      <c r="D57" s="44" t="s">
        <v>180</v>
      </c>
      <c r="E57" s="45">
        <v>45291</v>
      </c>
      <c r="F57" s="45">
        <v>45231</v>
      </c>
      <c r="G57" s="48" t="s">
        <v>12</v>
      </c>
      <c r="H57" s="46">
        <v>87700.08</v>
      </c>
      <c r="I57" s="90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 s="10" customFormat="1" ht="18.75" customHeight="1" x14ac:dyDescent="0.3">
      <c r="A58" s="47" t="s">
        <v>172</v>
      </c>
      <c r="B58" s="44" t="s">
        <v>181</v>
      </c>
      <c r="C58" s="44" t="s">
        <v>192</v>
      </c>
      <c r="D58" s="44" t="s">
        <v>182</v>
      </c>
      <c r="E58" s="45">
        <v>45291</v>
      </c>
      <c r="F58" s="45">
        <v>45261</v>
      </c>
      <c r="G58" s="48" t="s">
        <v>12</v>
      </c>
      <c r="H58" s="46">
        <v>87700.08</v>
      </c>
      <c r="I58" s="90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 s="10" customFormat="1" ht="18.75" customHeight="1" x14ac:dyDescent="0.3">
      <c r="A59" s="47" t="s">
        <v>499</v>
      </c>
      <c r="B59" s="44" t="s">
        <v>500</v>
      </c>
      <c r="C59" s="44" t="s">
        <v>501</v>
      </c>
      <c r="D59" s="44" t="s">
        <v>502</v>
      </c>
      <c r="E59" s="45">
        <v>45562</v>
      </c>
      <c r="F59" s="45">
        <v>45527</v>
      </c>
      <c r="G59" s="48" t="s">
        <v>12</v>
      </c>
      <c r="H59" s="46">
        <v>377956</v>
      </c>
      <c r="I59" s="90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s="10" customFormat="1" ht="18.75" customHeight="1" x14ac:dyDescent="0.3">
      <c r="A60" s="47" t="s">
        <v>521</v>
      </c>
      <c r="B60" s="44" t="s">
        <v>514</v>
      </c>
      <c r="C60" s="44" t="s">
        <v>515</v>
      </c>
      <c r="D60" s="44" t="s">
        <v>516</v>
      </c>
      <c r="E60" s="45">
        <v>45551</v>
      </c>
      <c r="F60" s="45">
        <v>45532</v>
      </c>
      <c r="G60" s="48" t="s">
        <v>12</v>
      </c>
      <c r="H60" s="46">
        <v>196499.36</v>
      </c>
      <c r="I60" s="90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 s="10" customFormat="1" ht="18.75" x14ac:dyDescent="0.25">
      <c r="A61" s="162" t="s">
        <v>202</v>
      </c>
      <c r="B61" s="162" t="s">
        <v>440</v>
      </c>
      <c r="C61" s="162" t="s">
        <v>203</v>
      </c>
      <c r="D61" s="48" t="s">
        <v>441</v>
      </c>
      <c r="E61" s="164">
        <v>45548</v>
      </c>
      <c r="F61" s="165">
        <v>45530</v>
      </c>
      <c r="G61" s="48" t="s">
        <v>12</v>
      </c>
      <c r="H61" s="54">
        <v>1291500</v>
      </c>
      <c r="I61" s="90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 s="10" customFormat="1" ht="18.75" x14ac:dyDescent="0.25">
      <c r="A62" s="162" t="s">
        <v>374</v>
      </c>
      <c r="B62" s="162" t="s">
        <v>375</v>
      </c>
      <c r="C62" s="188" t="s">
        <v>399</v>
      </c>
      <c r="D62" s="48" t="s">
        <v>376</v>
      </c>
      <c r="E62" s="164">
        <v>45539</v>
      </c>
      <c r="F62" s="164">
        <v>45516</v>
      </c>
      <c r="G62" s="48" t="s">
        <v>12</v>
      </c>
      <c r="H62" s="54">
        <v>130803</v>
      </c>
      <c r="I62" s="90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 s="10" customFormat="1" ht="18.75" x14ac:dyDescent="0.25">
      <c r="A63" s="162" t="s">
        <v>320</v>
      </c>
      <c r="B63" s="162" t="s">
        <v>270</v>
      </c>
      <c r="C63" s="188" t="s">
        <v>321</v>
      </c>
      <c r="D63" s="48" t="s">
        <v>322</v>
      </c>
      <c r="E63" s="164">
        <v>45534</v>
      </c>
      <c r="F63" s="164">
        <v>45511</v>
      </c>
      <c r="G63" s="48" t="s">
        <v>12</v>
      </c>
      <c r="H63" s="54">
        <v>369233.8</v>
      </c>
      <c r="I63" s="90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 s="10" customFormat="1" ht="18.75" x14ac:dyDescent="0.3">
      <c r="A64" s="47" t="s">
        <v>169</v>
      </c>
      <c r="B64" s="44" t="s">
        <v>170</v>
      </c>
      <c r="C64" s="44" t="s">
        <v>191</v>
      </c>
      <c r="D64" s="44" t="s">
        <v>171</v>
      </c>
      <c r="E64" s="45">
        <v>45289</v>
      </c>
      <c r="F64" s="45">
        <v>45288</v>
      </c>
      <c r="G64" s="48" t="s">
        <v>12</v>
      </c>
      <c r="H64" s="46">
        <v>77880</v>
      </c>
      <c r="I64" s="90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 s="10" customFormat="1" ht="18.75" x14ac:dyDescent="0.3">
      <c r="A65" s="47" t="s">
        <v>443</v>
      </c>
      <c r="B65" s="44" t="s">
        <v>444</v>
      </c>
      <c r="C65" s="44" t="s">
        <v>445</v>
      </c>
      <c r="D65" s="44" t="s">
        <v>188</v>
      </c>
      <c r="E65" s="45">
        <v>45552</v>
      </c>
      <c r="F65" s="45">
        <v>45531</v>
      </c>
      <c r="G65" s="48" t="s">
        <v>12</v>
      </c>
      <c r="H65" s="46">
        <v>132800</v>
      </c>
      <c r="I65" s="90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 ht="21.75" thickBot="1" x14ac:dyDescent="0.4">
      <c r="A66" s="350" t="s">
        <v>83</v>
      </c>
      <c r="B66" s="351"/>
      <c r="C66" s="351"/>
      <c r="D66" s="351"/>
      <c r="E66" s="351"/>
      <c r="F66" s="351"/>
      <c r="G66" s="352"/>
      <c r="H66" s="141">
        <f>SUM(H9:H65)</f>
        <v>6641571.1799999997</v>
      </c>
      <c r="I66" s="62"/>
    </row>
    <row r="67" spans="1:33" x14ac:dyDescent="0.25">
      <c r="A67" s="63"/>
      <c r="B67" s="63"/>
      <c r="C67" s="78"/>
      <c r="D67" s="78"/>
      <c r="E67" s="79"/>
      <c r="F67" s="79"/>
      <c r="G67" s="85"/>
      <c r="H67" s="81"/>
      <c r="I67" s="62"/>
    </row>
    <row r="68" spans="1:33" x14ac:dyDescent="0.25">
      <c r="A68" s="63"/>
      <c r="B68" s="63"/>
      <c r="C68" s="78"/>
      <c r="D68" s="78"/>
      <c r="E68" s="79"/>
      <c r="F68" s="79"/>
      <c r="G68" s="85"/>
      <c r="H68" s="81"/>
      <c r="I68" s="62"/>
    </row>
    <row r="69" spans="1:33" ht="18.75" x14ac:dyDescent="0.3">
      <c r="A69" s="63"/>
      <c r="B69" s="64"/>
      <c r="C69" s="64"/>
      <c r="D69" s="80"/>
      <c r="E69" s="65"/>
      <c r="F69" s="65"/>
      <c r="G69" s="65"/>
      <c r="H69" s="81"/>
      <c r="I69" s="62"/>
    </row>
    <row r="70" spans="1:33" ht="18.75" x14ac:dyDescent="0.3">
      <c r="A70" s="63"/>
      <c r="B70" s="69" t="s">
        <v>193</v>
      </c>
      <c r="C70" s="71"/>
      <c r="D70" s="349" t="s">
        <v>139</v>
      </c>
      <c r="E70" s="349"/>
      <c r="F70" s="349"/>
      <c r="G70" s="349"/>
      <c r="H70" s="81"/>
      <c r="I70" s="62"/>
    </row>
    <row r="71" spans="1:33" ht="18.75" x14ac:dyDescent="0.3">
      <c r="A71" s="62"/>
      <c r="B71" s="69" t="s">
        <v>87</v>
      </c>
      <c r="C71" s="71"/>
      <c r="D71" s="349" t="s">
        <v>133</v>
      </c>
      <c r="E71" s="349"/>
      <c r="F71" s="349"/>
      <c r="G71" s="349"/>
      <c r="H71" s="62"/>
      <c r="I71" s="62"/>
    </row>
    <row r="72" spans="1:33" x14ac:dyDescent="0.25">
      <c r="A72" s="10"/>
      <c r="B72" s="10"/>
      <c r="C72" s="10"/>
      <c r="D72" s="10"/>
      <c r="E72" s="10"/>
      <c r="F72" s="10"/>
      <c r="G72" s="10"/>
      <c r="H72" s="10"/>
      <c r="I72" s="10"/>
    </row>
    <row r="84" spans="8:8" x14ac:dyDescent="0.25">
      <c r="H84" s="5"/>
    </row>
  </sheetData>
  <sortState ref="A9:H86">
    <sortCondition ref="A9:A86"/>
  </sortState>
  <mergeCells count="8">
    <mergeCell ref="A3:H3"/>
    <mergeCell ref="A6:H6"/>
    <mergeCell ref="A7:H7"/>
    <mergeCell ref="D70:G70"/>
    <mergeCell ref="D71:G71"/>
    <mergeCell ref="A66:G66"/>
    <mergeCell ref="A5:H5"/>
    <mergeCell ref="A4:H4"/>
  </mergeCells>
  <phoneticPr fontId="6" type="noConversion"/>
  <pageMargins left="0.6" right="0.17" top="0.35433070866141736" bottom="0.15748031496062992" header="0.31496062992125984" footer="0.31496062992125984"/>
  <pageSetup scale="40" fitToWidth="0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showGridLines="0" topLeftCell="A28" zoomScale="90" zoomScaleNormal="90" workbookViewId="0">
      <selection activeCell="C44" sqref="C44"/>
    </sheetView>
  </sheetViews>
  <sheetFormatPr baseColWidth="10" defaultRowHeight="15" x14ac:dyDescent="0.25"/>
  <cols>
    <col min="1" max="1" width="2.85546875" style="215" customWidth="1"/>
    <col min="2" max="2" width="52.140625" style="215" customWidth="1"/>
    <col min="3" max="3" width="23.7109375" style="215" customWidth="1"/>
    <col min="4" max="4" width="22" style="215" customWidth="1"/>
    <col min="5" max="6" width="25.5703125" style="215" bestFit="1" customWidth="1"/>
    <col min="7" max="7" width="24.5703125" style="215" bestFit="1" customWidth="1"/>
    <col min="8" max="9" width="13.85546875" style="215" bestFit="1" customWidth="1"/>
    <col min="10" max="10" width="13.5703125" style="215" bestFit="1" customWidth="1"/>
    <col min="11" max="11" width="16.28515625" style="215" customWidth="1"/>
    <col min="12" max="12" width="18.140625" style="215" bestFit="1" customWidth="1"/>
    <col min="13" max="13" width="15.85546875" style="215" bestFit="1" customWidth="1"/>
    <col min="14" max="258" width="11.42578125" style="215"/>
    <col min="259" max="259" width="2.85546875" style="215" customWidth="1"/>
    <col min="260" max="260" width="49.85546875" style="215" bestFit="1" customWidth="1"/>
    <col min="261" max="261" width="23.7109375" style="215" customWidth="1"/>
    <col min="262" max="262" width="22" style="215" customWidth="1"/>
    <col min="263" max="263" width="24.5703125" style="215" bestFit="1" customWidth="1"/>
    <col min="264" max="265" width="13.85546875" style="215" bestFit="1" customWidth="1"/>
    <col min="266" max="266" width="13.5703125" style="215" bestFit="1" customWidth="1"/>
    <col min="267" max="267" width="16.28515625" style="215" customWidth="1"/>
    <col min="268" max="268" width="11.42578125" style="215"/>
    <col min="269" max="269" width="15.28515625" style="215" customWidth="1"/>
    <col min="270" max="514" width="11.42578125" style="215"/>
    <col min="515" max="515" width="2.85546875" style="215" customWidth="1"/>
    <col min="516" max="516" width="49.85546875" style="215" bestFit="1" customWidth="1"/>
    <col min="517" max="517" width="23.7109375" style="215" customWidth="1"/>
    <col min="518" max="518" width="22" style="215" customWidth="1"/>
    <col min="519" max="519" width="24.5703125" style="215" bestFit="1" customWidth="1"/>
    <col min="520" max="521" width="13.85546875" style="215" bestFit="1" customWidth="1"/>
    <col min="522" max="522" width="13.5703125" style="215" bestFit="1" customWidth="1"/>
    <col min="523" max="523" width="16.28515625" style="215" customWidth="1"/>
    <col min="524" max="524" width="11.42578125" style="215"/>
    <col min="525" max="525" width="15.28515625" style="215" customWidth="1"/>
    <col min="526" max="770" width="11.42578125" style="215"/>
    <col min="771" max="771" width="2.85546875" style="215" customWidth="1"/>
    <col min="772" max="772" width="49.85546875" style="215" bestFit="1" customWidth="1"/>
    <col min="773" max="773" width="23.7109375" style="215" customWidth="1"/>
    <col min="774" max="774" width="22" style="215" customWidth="1"/>
    <col min="775" max="775" width="24.5703125" style="215" bestFit="1" customWidth="1"/>
    <col min="776" max="777" width="13.85546875" style="215" bestFit="1" customWidth="1"/>
    <col min="778" max="778" width="13.5703125" style="215" bestFit="1" customWidth="1"/>
    <col min="779" max="779" width="16.28515625" style="215" customWidth="1"/>
    <col min="780" max="780" width="11.42578125" style="215"/>
    <col min="781" max="781" width="15.28515625" style="215" customWidth="1"/>
    <col min="782" max="1026" width="11.42578125" style="215"/>
    <col min="1027" max="1027" width="2.85546875" style="215" customWidth="1"/>
    <col min="1028" max="1028" width="49.85546875" style="215" bestFit="1" customWidth="1"/>
    <col min="1029" max="1029" width="23.7109375" style="215" customWidth="1"/>
    <col min="1030" max="1030" width="22" style="215" customWidth="1"/>
    <col min="1031" max="1031" width="24.5703125" style="215" bestFit="1" customWidth="1"/>
    <col min="1032" max="1033" width="13.85546875" style="215" bestFit="1" customWidth="1"/>
    <col min="1034" max="1034" width="13.5703125" style="215" bestFit="1" customWidth="1"/>
    <col min="1035" max="1035" width="16.28515625" style="215" customWidth="1"/>
    <col min="1036" max="1036" width="11.42578125" style="215"/>
    <col min="1037" max="1037" width="15.28515625" style="215" customWidth="1"/>
    <col min="1038" max="1282" width="11.42578125" style="215"/>
    <col min="1283" max="1283" width="2.85546875" style="215" customWidth="1"/>
    <col min="1284" max="1284" width="49.85546875" style="215" bestFit="1" customWidth="1"/>
    <col min="1285" max="1285" width="23.7109375" style="215" customWidth="1"/>
    <col min="1286" max="1286" width="22" style="215" customWidth="1"/>
    <col min="1287" max="1287" width="24.5703125" style="215" bestFit="1" customWidth="1"/>
    <col min="1288" max="1289" width="13.85546875" style="215" bestFit="1" customWidth="1"/>
    <col min="1290" max="1290" width="13.5703125" style="215" bestFit="1" customWidth="1"/>
    <col min="1291" max="1291" width="16.28515625" style="215" customWidth="1"/>
    <col min="1292" max="1292" width="11.42578125" style="215"/>
    <col min="1293" max="1293" width="15.28515625" style="215" customWidth="1"/>
    <col min="1294" max="1538" width="11.42578125" style="215"/>
    <col min="1539" max="1539" width="2.85546875" style="215" customWidth="1"/>
    <col min="1540" max="1540" width="49.85546875" style="215" bestFit="1" customWidth="1"/>
    <col min="1541" max="1541" width="23.7109375" style="215" customWidth="1"/>
    <col min="1542" max="1542" width="22" style="215" customWidth="1"/>
    <col min="1543" max="1543" width="24.5703125" style="215" bestFit="1" customWidth="1"/>
    <col min="1544" max="1545" width="13.85546875" style="215" bestFit="1" customWidth="1"/>
    <col min="1546" max="1546" width="13.5703125" style="215" bestFit="1" customWidth="1"/>
    <col min="1547" max="1547" width="16.28515625" style="215" customWidth="1"/>
    <col min="1548" max="1548" width="11.42578125" style="215"/>
    <col min="1549" max="1549" width="15.28515625" style="215" customWidth="1"/>
    <col min="1550" max="1794" width="11.42578125" style="215"/>
    <col min="1795" max="1795" width="2.85546875" style="215" customWidth="1"/>
    <col min="1796" max="1796" width="49.85546875" style="215" bestFit="1" customWidth="1"/>
    <col min="1797" max="1797" width="23.7109375" style="215" customWidth="1"/>
    <col min="1798" max="1798" width="22" style="215" customWidth="1"/>
    <col min="1799" max="1799" width="24.5703125" style="215" bestFit="1" customWidth="1"/>
    <col min="1800" max="1801" width="13.85546875" style="215" bestFit="1" customWidth="1"/>
    <col min="1802" max="1802" width="13.5703125" style="215" bestFit="1" customWidth="1"/>
    <col min="1803" max="1803" width="16.28515625" style="215" customWidth="1"/>
    <col min="1804" max="1804" width="11.42578125" style="215"/>
    <col min="1805" max="1805" width="15.28515625" style="215" customWidth="1"/>
    <col min="1806" max="2050" width="11.42578125" style="215"/>
    <col min="2051" max="2051" width="2.85546875" style="215" customWidth="1"/>
    <col min="2052" max="2052" width="49.85546875" style="215" bestFit="1" customWidth="1"/>
    <col min="2053" max="2053" width="23.7109375" style="215" customWidth="1"/>
    <col min="2054" max="2054" width="22" style="215" customWidth="1"/>
    <col min="2055" max="2055" width="24.5703125" style="215" bestFit="1" customWidth="1"/>
    <col min="2056" max="2057" width="13.85546875" style="215" bestFit="1" customWidth="1"/>
    <col min="2058" max="2058" width="13.5703125" style="215" bestFit="1" customWidth="1"/>
    <col min="2059" max="2059" width="16.28515625" style="215" customWidth="1"/>
    <col min="2060" max="2060" width="11.42578125" style="215"/>
    <col min="2061" max="2061" width="15.28515625" style="215" customWidth="1"/>
    <col min="2062" max="2306" width="11.42578125" style="215"/>
    <col min="2307" max="2307" width="2.85546875" style="215" customWidth="1"/>
    <col min="2308" max="2308" width="49.85546875" style="215" bestFit="1" customWidth="1"/>
    <col min="2309" max="2309" width="23.7109375" style="215" customWidth="1"/>
    <col min="2310" max="2310" width="22" style="215" customWidth="1"/>
    <col min="2311" max="2311" width="24.5703125" style="215" bestFit="1" customWidth="1"/>
    <col min="2312" max="2313" width="13.85546875" style="215" bestFit="1" customWidth="1"/>
    <col min="2314" max="2314" width="13.5703125" style="215" bestFit="1" customWidth="1"/>
    <col min="2315" max="2315" width="16.28515625" style="215" customWidth="1"/>
    <col min="2316" max="2316" width="11.42578125" style="215"/>
    <col min="2317" max="2317" width="15.28515625" style="215" customWidth="1"/>
    <col min="2318" max="2562" width="11.42578125" style="215"/>
    <col min="2563" max="2563" width="2.85546875" style="215" customWidth="1"/>
    <col min="2564" max="2564" width="49.85546875" style="215" bestFit="1" customWidth="1"/>
    <col min="2565" max="2565" width="23.7109375" style="215" customWidth="1"/>
    <col min="2566" max="2566" width="22" style="215" customWidth="1"/>
    <col min="2567" max="2567" width="24.5703125" style="215" bestFit="1" customWidth="1"/>
    <col min="2568" max="2569" width="13.85546875" style="215" bestFit="1" customWidth="1"/>
    <col min="2570" max="2570" width="13.5703125" style="215" bestFit="1" customWidth="1"/>
    <col min="2571" max="2571" width="16.28515625" style="215" customWidth="1"/>
    <col min="2572" max="2572" width="11.42578125" style="215"/>
    <col min="2573" max="2573" width="15.28515625" style="215" customWidth="1"/>
    <col min="2574" max="2818" width="11.42578125" style="215"/>
    <col min="2819" max="2819" width="2.85546875" style="215" customWidth="1"/>
    <col min="2820" max="2820" width="49.85546875" style="215" bestFit="1" customWidth="1"/>
    <col min="2821" max="2821" width="23.7109375" style="215" customWidth="1"/>
    <col min="2822" max="2822" width="22" style="215" customWidth="1"/>
    <col min="2823" max="2823" width="24.5703125" style="215" bestFit="1" customWidth="1"/>
    <col min="2824" max="2825" width="13.85546875" style="215" bestFit="1" customWidth="1"/>
    <col min="2826" max="2826" width="13.5703125" style="215" bestFit="1" customWidth="1"/>
    <col min="2827" max="2827" width="16.28515625" style="215" customWidth="1"/>
    <col min="2828" max="2828" width="11.42578125" style="215"/>
    <col min="2829" max="2829" width="15.28515625" style="215" customWidth="1"/>
    <col min="2830" max="3074" width="11.42578125" style="215"/>
    <col min="3075" max="3075" width="2.85546875" style="215" customWidth="1"/>
    <col min="3076" max="3076" width="49.85546875" style="215" bestFit="1" customWidth="1"/>
    <col min="3077" max="3077" width="23.7109375" style="215" customWidth="1"/>
    <col min="3078" max="3078" width="22" style="215" customWidth="1"/>
    <col min="3079" max="3079" width="24.5703125" style="215" bestFit="1" customWidth="1"/>
    <col min="3080" max="3081" width="13.85546875" style="215" bestFit="1" customWidth="1"/>
    <col min="3082" max="3082" width="13.5703125" style="215" bestFit="1" customWidth="1"/>
    <col min="3083" max="3083" width="16.28515625" style="215" customWidth="1"/>
    <col min="3084" max="3084" width="11.42578125" style="215"/>
    <col min="3085" max="3085" width="15.28515625" style="215" customWidth="1"/>
    <col min="3086" max="3330" width="11.42578125" style="215"/>
    <col min="3331" max="3331" width="2.85546875" style="215" customWidth="1"/>
    <col min="3332" max="3332" width="49.85546875" style="215" bestFit="1" customWidth="1"/>
    <col min="3333" max="3333" width="23.7109375" style="215" customWidth="1"/>
    <col min="3334" max="3334" width="22" style="215" customWidth="1"/>
    <col min="3335" max="3335" width="24.5703125" style="215" bestFit="1" customWidth="1"/>
    <col min="3336" max="3337" width="13.85546875" style="215" bestFit="1" customWidth="1"/>
    <col min="3338" max="3338" width="13.5703125" style="215" bestFit="1" customWidth="1"/>
    <col min="3339" max="3339" width="16.28515625" style="215" customWidth="1"/>
    <col min="3340" max="3340" width="11.42578125" style="215"/>
    <col min="3341" max="3341" width="15.28515625" style="215" customWidth="1"/>
    <col min="3342" max="3586" width="11.42578125" style="215"/>
    <col min="3587" max="3587" width="2.85546875" style="215" customWidth="1"/>
    <col min="3588" max="3588" width="49.85546875" style="215" bestFit="1" customWidth="1"/>
    <col min="3589" max="3589" width="23.7109375" style="215" customWidth="1"/>
    <col min="3590" max="3590" width="22" style="215" customWidth="1"/>
    <col min="3591" max="3591" width="24.5703125" style="215" bestFit="1" customWidth="1"/>
    <col min="3592" max="3593" width="13.85546875" style="215" bestFit="1" customWidth="1"/>
    <col min="3594" max="3594" width="13.5703125" style="215" bestFit="1" customWidth="1"/>
    <col min="3595" max="3595" width="16.28515625" style="215" customWidth="1"/>
    <col min="3596" max="3596" width="11.42578125" style="215"/>
    <col min="3597" max="3597" width="15.28515625" style="215" customWidth="1"/>
    <col min="3598" max="3842" width="11.42578125" style="215"/>
    <col min="3843" max="3843" width="2.85546875" style="215" customWidth="1"/>
    <col min="3844" max="3844" width="49.85546875" style="215" bestFit="1" customWidth="1"/>
    <col min="3845" max="3845" width="23.7109375" style="215" customWidth="1"/>
    <col min="3846" max="3846" width="22" style="215" customWidth="1"/>
    <col min="3847" max="3847" width="24.5703125" style="215" bestFit="1" customWidth="1"/>
    <col min="3848" max="3849" width="13.85546875" style="215" bestFit="1" customWidth="1"/>
    <col min="3850" max="3850" width="13.5703125" style="215" bestFit="1" customWidth="1"/>
    <col min="3851" max="3851" width="16.28515625" style="215" customWidth="1"/>
    <col min="3852" max="3852" width="11.42578125" style="215"/>
    <col min="3853" max="3853" width="15.28515625" style="215" customWidth="1"/>
    <col min="3854" max="4098" width="11.42578125" style="215"/>
    <col min="4099" max="4099" width="2.85546875" style="215" customWidth="1"/>
    <col min="4100" max="4100" width="49.85546875" style="215" bestFit="1" customWidth="1"/>
    <col min="4101" max="4101" width="23.7109375" style="215" customWidth="1"/>
    <col min="4102" max="4102" width="22" style="215" customWidth="1"/>
    <col min="4103" max="4103" width="24.5703125" style="215" bestFit="1" customWidth="1"/>
    <col min="4104" max="4105" width="13.85546875" style="215" bestFit="1" customWidth="1"/>
    <col min="4106" max="4106" width="13.5703125" style="215" bestFit="1" customWidth="1"/>
    <col min="4107" max="4107" width="16.28515625" style="215" customWidth="1"/>
    <col min="4108" max="4108" width="11.42578125" style="215"/>
    <col min="4109" max="4109" width="15.28515625" style="215" customWidth="1"/>
    <col min="4110" max="4354" width="11.42578125" style="215"/>
    <col min="4355" max="4355" width="2.85546875" style="215" customWidth="1"/>
    <col min="4356" max="4356" width="49.85546875" style="215" bestFit="1" customWidth="1"/>
    <col min="4357" max="4357" width="23.7109375" style="215" customWidth="1"/>
    <col min="4358" max="4358" width="22" style="215" customWidth="1"/>
    <col min="4359" max="4359" width="24.5703125" style="215" bestFit="1" customWidth="1"/>
    <col min="4360" max="4361" width="13.85546875" style="215" bestFit="1" customWidth="1"/>
    <col min="4362" max="4362" width="13.5703125" style="215" bestFit="1" customWidth="1"/>
    <col min="4363" max="4363" width="16.28515625" style="215" customWidth="1"/>
    <col min="4364" max="4364" width="11.42578125" style="215"/>
    <col min="4365" max="4365" width="15.28515625" style="215" customWidth="1"/>
    <col min="4366" max="4610" width="11.42578125" style="215"/>
    <col min="4611" max="4611" width="2.85546875" style="215" customWidth="1"/>
    <col min="4612" max="4612" width="49.85546875" style="215" bestFit="1" customWidth="1"/>
    <col min="4613" max="4613" width="23.7109375" style="215" customWidth="1"/>
    <col min="4614" max="4614" width="22" style="215" customWidth="1"/>
    <col min="4615" max="4615" width="24.5703125" style="215" bestFit="1" customWidth="1"/>
    <col min="4616" max="4617" width="13.85546875" style="215" bestFit="1" customWidth="1"/>
    <col min="4618" max="4618" width="13.5703125" style="215" bestFit="1" customWidth="1"/>
    <col min="4619" max="4619" width="16.28515625" style="215" customWidth="1"/>
    <col min="4620" max="4620" width="11.42578125" style="215"/>
    <col min="4621" max="4621" width="15.28515625" style="215" customWidth="1"/>
    <col min="4622" max="4866" width="11.42578125" style="215"/>
    <col min="4867" max="4867" width="2.85546875" style="215" customWidth="1"/>
    <col min="4868" max="4868" width="49.85546875" style="215" bestFit="1" customWidth="1"/>
    <col min="4869" max="4869" width="23.7109375" style="215" customWidth="1"/>
    <col min="4870" max="4870" width="22" style="215" customWidth="1"/>
    <col min="4871" max="4871" width="24.5703125" style="215" bestFit="1" customWidth="1"/>
    <col min="4872" max="4873" width="13.85546875" style="215" bestFit="1" customWidth="1"/>
    <col min="4874" max="4874" width="13.5703125" style="215" bestFit="1" customWidth="1"/>
    <col min="4875" max="4875" width="16.28515625" style="215" customWidth="1"/>
    <col min="4876" max="4876" width="11.42578125" style="215"/>
    <col min="4877" max="4877" width="15.28515625" style="215" customWidth="1"/>
    <col min="4878" max="5122" width="11.42578125" style="215"/>
    <col min="5123" max="5123" width="2.85546875" style="215" customWidth="1"/>
    <col min="5124" max="5124" width="49.85546875" style="215" bestFit="1" customWidth="1"/>
    <col min="5125" max="5125" width="23.7109375" style="215" customWidth="1"/>
    <col min="5126" max="5126" width="22" style="215" customWidth="1"/>
    <col min="5127" max="5127" width="24.5703125" style="215" bestFit="1" customWidth="1"/>
    <col min="5128" max="5129" width="13.85546875" style="215" bestFit="1" customWidth="1"/>
    <col min="5130" max="5130" width="13.5703125" style="215" bestFit="1" customWidth="1"/>
    <col min="5131" max="5131" width="16.28515625" style="215" customWidth="1"/>
    <col min="5132" max="5132" width="11.42578125" style="215"/>
    <col min="5133" max="5133" width="15.28515625" style="215" customWidth="1"/>
    <col min="5134" max="5378" width="11.42578125" style="215"/>
    <col min="5379" max="5379" width="2.85546875" style="215" customWidth="1"/>
    <col min="5380" max="5380" width="49.85546875" style="215" bestFit="1" customWidth="1"/>
    <col min="5381" max="5381" width="23.7109375" style="215" customWidth="1"/>
    <col min="5382" max="5382" width="22" style="215" customWidth="1"/>
    <col min="5383" max="5383" width="24.5703125" style="215" bestFit="1" customWidth="1"/>
    <col min="5384" max="5385" width="13.85546875" style="215" bestFit="1" customWidth="1"/>
    <col min="5386" max="5386" width="13.5703125" style="215" bestFit="1" customWidth="1"/>
    <col min="5387" max="5387" width="16.28515625" style="215" customWidth="1"/>
    <col min="5388" max="5388" width="11.42578125" style="215"/>
    <col min="5389" max="5389" width="15.28515625" style="215" customWidth="1"/>
    <col min="5390" max="5634" width="11.42578125" style="215"/>
    <col min="5635" max="5635" width="2.85546875" style="215" customWidth="1"/>
    <col min="5636" max="5636" width="49.85546875" style="215" bestFit="1" customWidth="1"/>
    <col min="5637" max="5637" width="23.7109375" style="215" customWidth="1"/>
    <col min="5638" max="5638" width="22" style="215" customWidth="1"/>
    <col min="5639" max="5639" width="24.5703125" style="215" bestFit="1" customWidth="1"/>
    <col min="5640" max="5641" width="13.85546875" style="215" bestFit="1" customWidth="1"/>
    <col min="5642" max="5642" width="13.5703125" style="215" bestFit="1" customWidth="1"/>
    <col min="5643" max="5643" width="16.28515625" style="215" customWidth="1"/>
    <col min="5644" max="5644" width="11.42578125" style="215"/>
    <col min="5645" max="5645" width="15.28515625" style="215" customWidth="1"/>
    <col min="5646" max="5890" width="11.42578125" style="215"/>
    <col min="5891" max="5891" width="2.85546875" style="215" customWidth="1"/>
    <col min="5892" max="5892" width="49.85546875" style="215" bestFit="1" customWidth="1"/>
    <col min="5893" max="5893" width="23.7109375" style="215" customWidth="1"/>
    <col min="5894" max="5894" width="22" style="215" customWidth="1"/>
    <col min="5895" max="5895" width="24.5703125" style="215" bestFit="1" customWidth="1"/>
    <col min="5896" max="5897" width="13.85546875" style="215" bestFit="1" customWidth="1"/>
    <col min="5898" max="5898" width="13.5703125" style="215" bestFit="1" customWidth="1"/>
    <col min="5899" max="5899" width="16.28515625" style="215" customWidth="1"/>
    <col min="5900" max="5900" width="11.42578125" style="215"/>
    <col min="5901" max="5901" width="15.28515625" style="215" customWidth="1"/>
    <col min="5902" max="6146" width="11.42578125" style="215"/>
    <col min="6147" max="6147" width="2.85546875" style="215" customWidth="1"/>
    <col min="6148" max="6148" width="49.85546875" style="215" bestFit="1" customWidth="1"/>
    <col min="6149" max="6149" width="23.7109375" style="215" customWidth="1"/>
    <col min="6150" max="6150" width="22" style="215" customWidth="1"/>
    <col min="6151" max="6151" width="24.5703125" style="215" bestFit="1" customWidth="1"/>
    <col min="6152" max="6153" width="13.85546875" style="215" bestFit="1" customWidth="1"/>
    <col min="6154" max="6154" width="13.5703125" style="215" bestFit="1" customWidth="1"/>
    <col min="6155" max="6155" width="16.28515625" style="215" customWidth="1"/>
    <col min="6156" max="6156" width="11.42578125" style="215"/>
    <col min="6157" max="6157" width="15.28515625" style="215" customWidth="1"/>
    <col min="6158" max="6402" width="11.42578125" style="215"/>
    <col min="6403" max="6403" width="2.85546875" style="215" customWidth="1"/>
    <col min="6404" max="6404" width="49.85546875" style="215" bestFit="1" customWidth="1"/>
    <col min="6405" max="6405" width="23.7109375" style="215" customWidth="1"/>
    <col min="6406" max="6406" width="22" style="215" customWidth="1"/>
    <col min="6407" max="6407" width="24.5703125" style="215" bestFit="1" customWidth="1"/>
    <col min="6408" max="6409" width="13.85546875" style="215" bestFit="1" customWidth="1"/>
    <col min="6410" max="6410" width="13.5703125" style="215" bestFit="1" customWidth="1"/>
    <col min="6411" max="6411" width="16.28515625" style="215" customWidth="1"/>
    <col min="6412" max="6412" width="11.42578125" style="215"/>
    <col min="6413" max="6413" width="15.28515625" style="215" customWidth="1"/>
    <col min="6414" max="6658" width="11.42578125" style="215"/>
    <col min="6659" max="6659" width="2.85546875" style="215" customWidth="1"/>
    <col min="6660" max="6660" width="49.85546875" style="215" bestFit="1" customWidth="1"/>
    <col min="6661" max="6661" width="23.7109375" style="215" customWidth="1"/>
    <col min="6662" max="6662" width="22" style="215" customWidth="1"/>
    <col min="6663" max="6663" width="24.5703125" style="215" bestFit="1" customWidth="1"/>
    <col min="6664" max="6665" width="13.85546875" style="215" bestFit="1" customWidth="1"/>
    <col min="6666" max="6666" width="13.5703125" style="215" bestFit="1" customWidth="1"/>
    <col min="6667" max="6667" width="16.28515625" style="215" customWidth="1"/>
    <col min="6668" max="6668" width="11.42578125" style="215"/>
    <col min="6669" max="6669" width="15.28515625" style="215" customWidth="1"/>
    <col min="6670" max="6914" width="11.42578125" style="215"/>
    <col min="6915" max="6915" width="2.85546875" style="215" customWidth="1"/>
    <col min="6916" max="6916" width="49.85546875" style="215" bestFit="1" customWidth="1"/>
    <col min="6917" max="6917" width="23.7109375" style="215" customWidth="1"/>
    <col min="6918" max="6918" width="22" style="215" customWidth="1"/>
    <col min="6919" max="6919" width="24.5703125" style="215" bestFit="1" customWidth="1"/>
    <col min="6920" max="6921" width="13.85546875" style="215" bestFit="1" customWidth="1"/>
    <col min="6922" max="6922" width="13.5703125" style="215" bestFit="1" customWidth="1"/>
    <col min="6923" max="6923" width="16.28515625" style="215" customWidth="1"/>
    <col min="6924" max="6924" width="11.42578125" style="215"/>
    <col min="6925" max="6925" width="15.28515625" style="215" customWidth="1"/>
    <col min="6926" max="7170" width="11.42578125" style="215"/>
    <col min="7171" max="7171" width="2.85546875" style="215" customWidth="1"/>
    <col min="7172" max="7172" width="49.85546875" style="215" bestFit="1" customWidth="1"/>
    <col min="7173" max="7173" width="23.7109375" style="215" customWidth="1"/>
    <col min="7174" max="7174" width="22" style="215" customWidth="1"/>
    <col min="7175" max="7175" width="24.5703125" style="215" bestFit="1" customWidth="1"/>
    <col min="7176" max="7177" width="13.85546875" style="215" bestFit="1" customWidth="1"/>
    <col min="7178" max="7178" width="13.5703125" style="215" bestFit="1" customWidth="1"/>
    <col min="7179" max="7179" width="16.28515625" style="215" customWidth="1"/>
    <col min="7180" max="7180" width="11.42578125" style="215"/>
    <col min="7181" max="7181" width="15.28515625" style="215" customWidth="1"/>
    <col min="7182" max="7426" width="11.42578125" style="215"/>
    <col min="7427" max="7427" width="2.85546875" style="215" customWidth="1"/>
    <col min="7428" max="7428" width="49.85546875" style="215" bestFit="1" customWidth="1"/>
    <col min="7429" max="7429" width="23.7109375" style="215" customWidth="1"/>
    <col min="7430" max="7430" width="22" style="215" customWidth="1"/>
    <col min="7431" max="7431" width="24.5703125" style="215" bestFit="1" customWidth="1"/>
    <col min="7432" max="7433" width="13.85546875" style="215" bestFit="1" customWidth="1"/>
    <col min="7434" max="7434" width="13.5703125" style="215" bestFit="1" customWidth="1"/>
    <col min="7435" max="7435" width="16.28515625" style="215" customWidth="1"/>
    <col min="7436" max="7436" width="11.42578125" style="215"/>
    <col min="7437" max="7437" width="15.28515625" style="215" customWidth="1"/>
    <col min="7438" max="7682" width="11.42578125" style="215"/>
    <col min="7683" max="7683" width="2.85546875" style="215" customWidth="1"/>
    <col min="7684" max="7684" width="49.85546875" style="215" bestFit="1" customWidth="1"/>
    <col min="7685" max="7685" width="23.7109375" style="215" customWidth="1"/>
    <col min="7686" max="7686" width="22" style="215" customWidth="1"/>
    <col min="7687" max="7687" width="24.5703125" style="215" bestFit="1" customWidth="1"/>
    <col min="7688" max="7689" width="13.85546875" style="215" bestFit="1" customWidth="1"/>
    <col min="7690" max="7690" width="13.5703125" style="215" bestFit="1" customWidth="1"/>
    <col min="7691" max="7691" width="16.28515625" style="215" customWidth="1"/>
    <col min="7692" max="7692" width="11.42578125" style="215"/>
    <col min="7693" max="7693" width="15.28515625" style="215" customWidth="1"/>
    <col min="7694" max="7938" width="11.42578125" style="215"/>
    <col min="7939" max="7939" width="2.85546875" style="215" customWidth="1"/>
    <col min="7940" max="7940" width="49.85546875" style="215" bestFit="1" customWidth="1"/>
    <col min="7941" max="7941" width="23.7109375" style="215" customWidth="1"/>
    <col min="7942" max="7942" width="22" style="215" customWidth="1"/>
    <col min="7943" max="7943" width="24.5703125" style="215" bestFit="1" customWidth="1"/>
    <col min="7944" max="7945" width="13.85546875" style="215" bestFit="1" customWidth="1"/>
    <col min="7946" max="7946" width="13.5703125" style="215" bestFit="1" customWidth="1"/>
    <col min="7947" max="7947" width="16.28515625" style="215" customWidth="1"/>
    <col min="7948" max="7948" width="11.42578125" style="215"/>
    <col min="7949" max="7949" width="15.28515625" style="215" customWidth="1"/>
    <col min="7950" max="8194" width="11.42578125" style="215"/>
    <col min="8195" max="8195" width="2.85546875" style="215" customWidth="1"/>
    <col min="8196" max="8196" width="49.85546875" style="215" bestFit="1" customWidth="1"/>
    <col min="8197" max="8197" width="23.7109375" style="215" customWidth="1"/>
    <col min="8198" max="8198" width="22" style="215" customWidth="1"/>
    <col min="8199" max="8199" width="24.5703125" style="215" bestFit="1" customWidth="1"/>
    <col min="8200" max="8201" width="13.85546875" style="215" bestFit="1" customWidth="1"/>
    <col min="8202" max="8202" width="13.5703125" style="215" bestFit="1" customWidth="1"/>
    <col min="8203" max="8203" width="16.28515625" style="215" customWidth="1"/>
    <col min="8204" max="8204" width="11.42578125" style="215"/>
    <col min="8205" max="8205" width="15.28515625" style="215" customWidth="1"/>
    <col min="8206" max="8450" width="11.42578125" style="215"/>
    <col min="8451" max="8451" width="2.85546875" style="215" customWidth="1"/>
    <col min="8452" max="8452" width="49.85546875" style="215" bestFit="1" customWidth="1"/>
    <col min="8453" max="8453" width="23.7109375" style="215" customWidth="1"/>
    <col min="8454" max="8454" width="22" style="215" customWidth="1"/>
    <col min="8455" max="8455" width="24.5703125" style="215" bestFit="1" customWidth="1"/>
    <col min="8456" max="8457" width="13.85546875" style="215" bestFit="1" customWidth="1"/>
    <col min="8458" max="8458" width="13.5703125" style="215" bestFit="1" customWidth="1"/>
    <col min="8459" max="8459" width="16.28515625" style="215" customWidth="1"/>
    <col min="8460" max="8460" width="11.42578125" style="215"/>
    <col min="8461" max="8461" width="15.28515625" style="215" customWidth="1"/>
    <col min="8462" max="8706" width="11.42578125" style="215"/>
    <col min="8707" max="8707" width="2.85546875" style="215" customWidth="1"/>
    <col min="8708" max="8708" width="49.85546875" style="215" bestFit="1" customWidth="1"/>
    <col min="8709" max="8709" width="23.7109375" style="215" customWidth="1"/>
    <col min="8710" max="8710" width="22" style="215" customWidth="1"/>
    <col min="8711" max="8711" width="24.5703125" style="215" bestFit="1" customWidth="1"/>
    <col min="8712" max="8713" width="13.85546875" style="215" bestFit="1" customWidth="1"/>
    <col min="8714" max="8714" width="13.5703125" style="215" bestFit="1" customWidth="1"/>
    <col min="8715" max="8715" width="16.28515625" style="215" customWidth="1"/>
    <col min="8716" max="8716" width="11.42578125" style="215"/>
    <col min="8717" max="8717" width="15.28515625" style="215" customWidth="1"/>
    <col min="8718" max="8962" width="11.42578125" style="215"/>
    <col min="8963" max="8963" width="2.85546875" style="215" customWidth="1"/>
    <col min="8964" max="8964" width="49.85546875" style="215" bestFit="1" customWidth="1"/>
    <col min="8965" max="8965" width="23.7109375" style="215" customWidth="1"/>
    <col min="8966" max="8966" width="22" style="215" customWidth="1"/>
    <col min="8967" max="8967" width="24.5703125" style="215" bestFit="1" customWidth="1"/>
    <col min="8968" max="8969" width="13.85546875" style="215" bestFit="1" customWidth="1"/>
    <col min="8970" max="8970" width="13.5703125" style="215" bestFit="1" customWidth="1"/>
    <col min="8971" max="8971" width="16.28515625" style="215" customWidth="1"/>
    <col min="8972" max="8972" width="11.42578125" style="215"/>
    <col min="8973" max="8973" width="15.28515625" style="215" customWidth="1"/>
    <col min="8974" max="9218" width="11.42578125" style="215"/>
    <col min="9219" max="9219" width="2.85546875" style="215" customWidth="1"/>
    <col min="9220" max="9220" width="49.85546875" style="215" bestFit="1" customWidth="1"/>
    <col min="9221" max="9221" width="23.7109375" style="215" customWidth="1"/>
    <col min="9222" max="9222" width="22" style="215" customWidth="1"/>
    <col min="9223" max="9223" width="24.5703125" style="215" bestFit="1" customWidth="1"/>
    <col min="9224" max="9225" width="13.85546875" style="215" bestFit="1" customWidth="1"/>
    <col min="9226" max="9226" width="13.5703125" style="215" bestFit="1" customWidth="1"/>
    <col min="9227" max="9227" width="16.28515625" style="215" customWidth="1"/>
    <col min="9228" max="9228" width="11.42578125" style="215"/>
    <col min="9229" max="9229" width="15.28515625" style="215" customWidth="1"/>
    <col min="9230" max="9474" width="11.42578125" style="215"/>
    <col min="9475" max="9475" width="2.85546875" style="215" customWidth="1"/>
    <col min="9476" max="9476" width="49.85546875" style="215" bestFit="1" customWidth="1"/>
    <col min="9477" max="9477" width="23.7109375" style="215" customWidth="1"/>
    <col min="9478" max="9478" width="22" style="215" customWidth="1"/>
    <col min="9479" max="9479" width="24.5703125" style="215" bestFit="1" customWidth="1"/>
    <col min="9480" max="9481" width="13.85546875" style="215" bestFit="1" customWidth="1"/>
    <col min="9482" max="9482" width="13.5703125" style="215" bestFit="1" customWidth="1"/>
    <col min="9483" max="9483" width="16.28515625" style="215" customWidth="1"/>
    <col min="9484" max="9484" width="11.42578125" style="215"/>
    <col min="9485" max="9485" width="15.28515625" style="215" customWidth="1"/>
    <col min="9486" max="9730" width="11.42578125" style="215"/>
    <col min="9731" max="9731" width="2.85546875" style="215" customWidth="1"/>
    <col min="9732" max="9732" width="49.85546875" style="215" bestFit="1" customWidth="1"/>
    <col min="9733" max="9733" width="23.7109375" style="215" customWidth="1"/>
    <col min="9734" max="9734" width="22" style="215" customWidth="1"/>
    <col min="9735" max="9735" width="24.5703125" style="215" bestFit="1" customWidth="1"/>
    <col min="9736" max="9737" width="13.85546875" style="215" bestFit="1" customWidth="1"/>
    <col min="9738" max="9738" width="13.5703125" style="215" bestFit="1" customWidth="1"/>
    <col min="9739" max="9739" width="16.28515625" style="215" customWidth="1"/>
    <col min="9740" max="9740" width="11.42578125" style="215"/>
    <col min="9741" max="9741" width="15.28515625" style="215" customWidth="1"/>
    <col min="9742" max="9986" width="11.42578125" style="215"/>
    <col min="9987" max="9987" width="2.85546875" style="215" customWidth="1"/>
    <col min="9988" max="9988" width="49.85546875" style="215" bestFit="1" customWidth="1"/>
    <col min="9989" max="9989" width="23.7109375" style="215" customWidth="1"/>
    <col min="9990" max="9990" width="22" style="215" customWidth="1"/>
    <col min="9991" max="9991" width="24.5703125" style="215" bestFit="1" customWidth="1"/>
    <col min="9992" max="9993" width="13.85546875" style="215" bestFit="1" customWidth="1"/>
    <col min="9994" max="9994" width="13.5703125" style="215" bestFit="1" customWidth="1"/>
    <col min="9995" max="9995" width="16.28515625" style="215" customWidth="1"/>
    <col min="9996" max="9996" width="11.42578125" style="215"/>
    <col min="9997" max="9997" width="15.28515625" style="215" customWidth="1"/>
    <col min="9998" max="10242" width="11.42578125" style="215"/>
    <col min="10243" max="10243" width="2.85546875" style="215" customWidth="1"/>
    <col min="10244" max="10244" width="49.85546875" style="215" bestFit="1" customWidth="1"/>
    <col min="10245" max="10245" width="23.7109375" style="215" customWidth="1"/>
    <col min="10246" max="10246" width="22" style="215" customWidth="1"/>
    <col min="10247" max="10247" width="24.5703125" style="215" bestFit="1" customWidth="1"/>
    <col min="10248" max="10249" width="13.85546875" style="215" bestFit="1" customWidth="1"/>
    <col min="10250" max="10250" width="13.5703125" style="215" bestFit="1" customWidth="1"/>
    <col min="10251" max="10251" width="16.28515625" style="215" customWidth="1"/>
    <col min="10252" max="10252" width="11.42578125" style="215"/>
    <col min="10253" max="10253" width="15.28515625" style="215" customWidth="1"/>
    <col min="10254" max="10498" width="11.42578125" style="215"/>
    <col min="10499" max="10499" width="2.85546875" style="215" customWidth="1"/>
    <col min="10500" max="10500" width="49.85546875" style="215" bestFit="1" customWidth="1"/>
    <col min="10501" max="10501" width="23.7109375" style="215" customWidth="1"/>
    <col min="10502" max="10502" width="22" style="215" customWidth="1"/>
    <col min="10503" max="10503" width="24.5703125" style="215" bestFit="1" customWidth="1"/>
    <col min="10504" max="10505" width="13.85546875" style="215" bestFit="1" customWidth="1"/>
    <col min="10506" max="10506" width="13.5703125" style="215" bestFit="1" customWidth="1"/>
    <col min="10507" max="10507" width="16.28515625" style="215" customWidth="1"/>
    <col min="10508" max="10508" width="11.42578125" style="215"/>
    <col min="10509" max="10509" width="15.28515625" style="215" customWidth="1"/>
    <col min="10510" max="10754" width="11.42578125" style="215"/>
    <col min="10755" max="10755" width="2.85546875" style="215" customWidth="1"/>
    <col min="10756" max="10756" width="49.85546875" style="215" bestFit="1" customWidth="1"/>
    <col min="10757" max="10757" width="23.7109375" style="215" customWidth="1"/>
    <col min="10758" max="10758" width="22" style="215" customWidth="1"/>
    <col min="10759" max="10759" width="24.5703125" style="215" bestFit="1" customWidth="1"/>
    <col min="10760" max="10761" width="13.85546875" style="215" bestFit="1" customWidth="1"/>
    <col min="10762" max="10762" width="13.5703125" style="215" bestFit="1" customWidth="1"/>
    <col min="10763" max="10763" width="16.28515625" style="215" customWidth="1"/>
    <col min="10764" max="10764" width="11.42578125" style="215"/>
    <col min="10765" max="10765" width="15.28515625" style="215" customWidth="1"/>
    <col min="10766" max="11010" width="11.42578125" style="215"/>
    <col min="11011" max="11011" width="2.85546875" style="215" customWidth="1"/>
    <col min="11012" max="11012" width="49.85546875" style="215" bestFit="1" customWidth="1"/>
    <col min="11013" max="11013" width="23.7109375" style="215" customWidth="1"/>
    <col min="11014" max="11014" width="22" style="215" customWidth="1"/>
    <col min="11015" max="11015" width="24.5703125" style="215" bestFit="1" customWidth="1"/>
    <col min="11016" max="11017" width="13.85546875" style="215" bestFit="1" customWidth="1"/>
    <col min="11018" max="11018" width="13.5703125" style="215" bestFit="1" customWidth="1"/>
    <col min="11019" max="11019" width="16.28515625" style="215" customWidth="1"/>
    <col min="11020" max="11020" width="11.42578125" style="215"/>
    <col min="11021" max="11021" width="15.28515625" style="215" customWidth="1"/>
    <col min="11022" max="11266" width="11.42578125" style="215"/>
    <col min="11267" max="11267" width="2.85546875" style="215" customWidth="1"/>
    <col min="11268" max="11268" width="49.85546875" style="215" bestFit="1" customWidth="1"/>
    <col min="11269" max="11269" width="23.7109375" style="215" customWidth="1"/>
    <col min="11270" max="11270" width="22" style="215" customWidth="1"/>
    <col min="11271" max="11271" width="24.5703125" style="215" bestFit="1" customWidth="1"/>
    <col min="11272" max="11273" width="13.85546875" style="215" bestFit="1" customWidth="1"/>
    <col min="11274" max="11274" width="13.5703125" style="215" bestFit="1" customWidth="1"/>
    <col min="11275" max="11275" width="16.28515625" style="215" customWidth="1"/>
    <col min="11276" max="11276" width="11.42578125" style="215"/>
    <col min="11277" max="11277" width="15.28515625" style="215" customWidth="1"/>
    <col min="11278" max="11522" width="11.42578125" style="215"/>
    <col min="11523" max="11523" width="2.85546875" style="215" customWidth="1"/>
    <col min="11524" max="11524" width="49.85546875" style="215" bestFit="1" customWidth="1"/>
    <col min="11525" max="11525" width="23.7109375" style="215" customWidth="1"/>
    <col min="11526" max="11526" width="22" style="215" customWidth="1"/>
    <col min="11527" max="11527" width="24.5703125" style="215" bestFit="1" customWidth="1"/>
    <col min="11528" max="11529" width="13.85546875" style="215" bestFit="1" customWidth="1"/>
    <col min="11530" max="11530" width="13.5703125" style="215" bestFit="1" customWidth="1"/>
    <col min="11531" max="11531" width="16.28515625" style="215" customWidth="1"/>
    <col min="11532" max="11532" width="11.42578125" style="215"/>
    <col min="11533" max="11533" width="15.28515625" style="215" customWidth="1"/>
    <col min="11534" max="11778" width="11.42578125" style="215"/>
    <col min="11779" max="11779" width="2.85546875" style="215" customWidth="1"/>
    <col min="11780" max="11780" width="49.85546875" style="215" bestFit="1" customWidth="1"/>
    <col min="11781" max="11781" width="23.7109375" style="215" customWidth="1"/>
    <col min="11782" max="11782" width="22" style="215" customWidth="1"/>
    <col min="11783" max="11783" width="24.5703125" style="215" bestFit="1" customWidth="1"/>
    <col min="11784" max="11785" width="13.85546875" style="215" bestFit="1" customWidth="1"/>
    <col min="11786" max="11786" width="13.5703125" style="215" bestFit="1" customWidth="1"/>
    <col min="11787" max="11787" width="16.28515625" style="215" customWidth="1"/>
    <col min="11788" max="11788" width="11.42578125" style="215"/>
    <col min="11789" max="11789" width="15.28515625" style="215" customWidth="1"/>
    <col min="11790" max="12034" width="11.42578125" style="215"/>
    <col min="12035" max="12035" width="2.85546875" style="215" customWidth="1"/>
    <col min="12036" max="12036" width="49.85546875" style="215" bestFit="1" customWidth="1"/>
    <col min="12037" max="12037" width="23.7109375" style="215" customWidth="1"/>
    <col min="12038" max="12038" width="22" style="215" customWidth="1"/>
    <col min="12039" max="12039" width="24.5703125" style="215" bestFit="1" customWidth="1"/>
    <col min="12040" max="12041" width="13.85546875" style="215" bestFit="1" customWidth="1"/>
    <col min="12042" max="12042" width="13.5703125" style="215" bestFit="1" customWidth="1"/>
    <col min="12043" max="12043" width="16.28515625" style="215" customWidth="1"/>
    <col min="12044" max="12044" width="11.42578125" style="215"/>
    <col min="12045" max="12045" width="15.28515625" style="215" customWidth="1"/>
    <col min="12046" max="12290" width="11.42578125" style="215"/>
    <col min="12291" max="12291" width="2.85546875" style="215" customWidth="1"/>
    <col min="12292" max="12292" width="49.85546875" style="215" bestFit="1" customWidth="1"/>
    <col min="12293" max="12293" width="23.7109375" style="215" customWidth="1"/>
    <col min="12294" max="12294" width="22" style="215" customWidth="1"/>
    <col min="12295" max="12295" width="24.5703125" style="215" bestFit="1" customWidth="1"/>
    <col min="12296" max="12297" width="13.85546875" style="215" bestFit="1" customWidth="1"/>
    <col min="12298" max="12298" width="13.5703125" style="215" bestFit="1" customWidth="1"/>
    <col min="12299" max="12299" width="16.28515625" style="215" customWidth="1"/>
    <col min="12300" max="12300" width="11.42578125" style="215"/>
    <col min="12301" max="12301" width="15.28515625" style="215" customWidth="1"/>
    <col min="12302" max="12546" width="11.42578125" style="215"/>
    <col min="12547" max="12547" width="2.85546875" style="215" customWidth="1"/>
    <col min="12548" max="12548" width="49.85546875" style="215" bestFit="1" customWidth="1"/>
    <col min="12549" max="12549" width="23.7109375" style="215" customWidth="1"/>
    <col min="12550" max="12550" width="22" style="215" customWidth="1"/>
    <col min="12551" max="12551" width="24.5703125" style="215" bestFit="1" customWidth="1"/>
    <col min="12552" max="12553" width="13.85546875" style="215" bestFit="1" customWidth="1"/>
    <col min="12554" max="12554" width="13.5703125" style="215" bestFit="1" customWidth="1"/>
    <col min="12555" max="12555" width="16.28515625" style="215" customWidth="1"/>
    <col min="12556" max="12556" width="11.42578125" style="215"/>
    <col min="12557" max="12557" width="15.28515625" style="215" customWidth="1"/>
    <col min="12558" max="12802" width="11.42578125" style="215"/>
    <col min="12803" max="12803" width="2.85546875" style="215" customWidth="1"/>
    <col min="12804" max="12804" width="49.85546875" style="215" bestFit="1" customWidth="1"/>
    <col min="12805" max="12805" width="23.7109375" style="215" customWidth="1"/>
    <col min="12806" max="12806" width="22" style="215" customWidth="1"/>
    <col min="12807" max="12807" width="24.5703125" style="215" bestFit="1" customWidth="1"/>
    <col min="12808" max="12809" width="13.85546875" style="215" bestFit="1" customWidth="1"/>
    <col min="12810" max="12810" width="13.5703125" style="215" bestFit="1" customWidth="1"/>
    <col min="12811" max="12811" width="16.28515625" style="215" customWidth="1"/>
    <col min="12812" max="12812" width="11.42578125" style="215"/>
    <col min="12813" max="12813" width="15.28515625" style="215" customWidth="1"/>
    <col min="12814" max="13058" width="11.42578125" style="215"/>
    <col min="13059" max="13059" width="2.85546875" style="215" customWidth="1"/>
    <col min="13060" max="13060" width="49.85546875" style="215" bestFit="1" customWidth="1"/>
    <col min="13061" max="13061" width="23.7109375" style="215" customWidth="1"/>
    <col min="13062" max="13062" width="22" style="215" customWidth="1"/>
    <col min="13063" max="13063" width="24.5703125" style="215" bestFit="1" customWidth="1"/>
    <col min="13064" max="13065" width="13.85546875" style="215" bestFit="1" customWidth="1"/>
    <col min="13066" max="13066" width="13.5703125" style="215" bestFit="1" customWidth="1"/>
    <col min="13067" max="13067" width="16.28515625" style="215" customWidth="1"/>
    <col min="13068" max="13068" width="11.42578125" style="215"/>
    <col min="13069" max="13069" width="15.28515625" style="215" customWidth="1"/>
    <col min="13070" max="13314" width="11.42578125" style="215"/>
    <col min="13315" max="13315" width="2.85546875" style="215" customWidth="1"/>
    <col min="13316" max="13316" width="49.85546875" style="215" bestFit="1" customWidth="1"/>
    <col min="13317" max="13317" width="23.7109375" style="215" customWidth="1"/>
    <col min="13318" max="13318" width="22" style="215" customWidth="1"/>
    <col min="13319" max="13319" width="24.5703125" style="215" bestFit="1" customWidth="1"/>
    <col min="13320" max="13321" width="13.85546875" style="215" bestFit="1" customWidth="1"/>
    <col min="13322" max="13322" width="13.5703125" style="215" bestFit="1" customWidth="1"/>
    <col min="13323" max="13323" width="16.28515625" style="215" customWidth="1"/>
    <col min="13324" max="13324" width="11.42578125" style="215"/>
    <col min="13325" max="13325" width="15.28515625" style="215" customWidth="1"/>
    <col min="13326" max="13570" width="11.42578125" style="215"/>
    <col min="13571" max="13571" width="2.85546875" style="215" customWidth="1"/>
    <col min="13572" max="13572" width="49.85546875" style="215" bestFit="1" customWidth="1"/>
    <col min="13573" max="13573" width="23.7109375" style="215" customWidth="1"/>
    <col min="13574" max="13574" width="22" style="215" customWidth="1"/>
    <col min="13575" max="13575" width="24.5703125" style="215" bestFit="1" customWidth="1"/>
    <col min="13576" max="13577" width="13.85546875" style="215" bestFit="1" customWidth="1"/>
    <col min="13578" max="13578" width="13.5703125" style="215" bestFit="1" customWidth="1"/>
    <col min="13579" max="13579" width="16.28515625" style="215" customWidth="1"/>
    <col min="13580" max="13580" width="11.42578125" style="215"/>
    <col min="13581" max="13581" width="15.28515625" style="215" customWidth="1"/>
    <col min="13582" max="13826" width="11.42578125" style="215"/>
    <col min="13827" max="13827" width="2.85546875" style="215" customWidth="1"/>
    <col min="13828" max="13828" width="49.85546875" style="215" bestFit="1" customWidth="1"/>
    <col min="13829" max="13829" width="23.7109375" style="215" customWidth="1"/>
    <col min="13830" max="13830" width="22" style="215" customWidth="1"/>
    <col min="13831" max="13831" width="24.5703125" style="215" bestFit="1" customWidth="1"/>
    <col min="13832" max="13833" width="13.85546875" style="215" bestFit="1" customWidth="1"/>
    <col min="13834" max="13834" width="13.5703125" style="215" bestFit="1" customWidth="1"/>
    <col min="13835" max="13835" width="16.28515625" style="215" customWidth="1"/>
    <col min="13836" max="13836" width="11.42578125" style="215"/>
    <col min="13837" max="13837" width="15.28515625" style="215" customWidth="1"/>
    <col min="13838" max="14082" width="11.42578125" style="215"/>
    <col min="14083" max="14083" width="2.85546875" style="215" customWidth="1"/>
    <col min="14084" max="14084" width="49.85546875" style="215" bestFit="1" customWidth="1"/>
    <col min="14085" max="14085" width="23.7109375" style="215" customWidth="1"/>
    <col min="14086" max="14086" width="22" style="215" customWidth="1"/>
    <col min="14087" max="14087" width="24.5703125" style="215" bestFit="1" customWidth="1"/>
    <col min="14088" max="14089" width="13.85546875" style="215" bestFit="1" customWidth="1"/>
    <col min="14090" max="14090" width="13.5703125" style="215" bestFit="1" customWidth="1"/>
    <col min="14091" max="14091" width="16.28515625" style="215" customWidth="1"/>
    <col min="14092" max="14092" width="11.42578125" style="215"/>
    <col min="14093" max="14093" width="15.28515625" style="215" customWidth="1"/>
    <col min="14094" max="14338" width="11.42578125" style="215"/>
    <col min="14339" max="14339" width="2.85546875" style="215" customWidth="1"/>
    <col min="14340" max="14340" width="49.85546875" style="215" bestFit="1" customWidth="1"/>
    <col min="14341" max="14341" width="23.7109375" style="215" customWidth="1"/>
    <col min="14342" max="14342" width="22" style="215" customWidth="1"/>
    <col min="14343" max="14343" width="24.5703125" style="215" bestFit="1" customWidth="1"/>
    <col min="14344" max="14345" width="13.85546875" style="215" bestFit="1" customWidth="1"/>
    <col min="14346" max="14346" width="13.5703125" style="215" bestFit="1" customWidth="1"/>
    <col min="14347" max="14347" width="16.28515625" style="215" customWidth="1"/>
    <col min="14348" max="14348" width="11.42578125" style="215"/>
    <col min="14349" max="14349" width="15.28515625" style="215" customWidth="1"/>
    <col min="14350" max="14594" width="11.42578125" style="215"/>
    <col min="14595" max="14595" width="2.85546875" style="215" customWidth="1"/>
    <col min="14596" max="14596" width="49.85546875" style="215" bestFit="1" customWidth="1"/>
    <col min="14597" max="14597" width="23.7109375" style="215" customWidth="1"/>
    <col min="14598" max="14598" width="22" style="215" customWidth="1"/>
    <col min="14599" max="14599" width="24.5703125" style="215" bestFit="1" customWidth="1"/>
    <col min="14600" max="14601" width="13.85546875" style="215" bestFit="1" customWidth="1"/>
    <col min="14602" max="14602" width="13.5703125" style="215" bestFit="1" customWidth="1"/>
    <col min="14603" max="14603" width="16.28515625" style="215" customWidth="1"/>
    <col min="14604" max="14604" width="11.42578125" style="215"/>
    <col min="14605" max="14605" width="15.28515625" style="215" customWidth="1"/>
    <col min="14606" max="14850" width="11.42578125" style="215"/>
    <col min="14851" max="14851" width="2.85546875" style="215" customWidth="1"/>
    <col min="14852" max="14852" width="49.85546875" style="215" bestFit="1" customWidth="1"/>
    <col min="14853" max="14853" width="23.7109375" style="215" customWidth="1"/>
    <col min="14854" max="14854" width="22" style="215" customWidth="1"/>
    <col min="14855" max="14855" width="24.5703125" style="215" bestFit="1" customWidth="1"/>
    <col min="14856" max="14857" width="13.85546875" style="215" bestFit="1" customWidth="1"/>
    <col min="14858" max="14858" width="13.5703125" style="215" bestFit="1" customWidth="1"/>
    <col min="14859" max="14859" width="16.28515625" style="215" customWidth="1"/>
    <col min="14860" max="14860" width="11.42578125" style="215"/>
    <col min="14861" max="14861" width="15.28515625" style="215" customWidth="1"/>
    <col min="14862" max="15106" width="11.42578125" style="215"/>
    <col min="15107" max="15107" width="2.85546875" style="215" customWidth="1"/>
    <col min="15108" max="15108" width="49.85546875" style="215" bestFit="1" customWidth="1"/>
    <col min="15109" max="15109" width="23.7109375" style="215" customWidth="1"/>
    <col min="15110" max="15110" width="22" style="215" customWidth="1"/>
    <col min="15111" max="15111" width="24.5703125" style="215" bestFit="1" customWidth="1"/>
    <col min="15112" max="15113" width="13.85546875" style="215" bestFit="1" customWidth="1"/>
    <col min="15114" max="15114" width="13.5703125" style="215" bestFit="1" customWidth="1"/>
    <col min="15115" max="15115" width="16.28515625" style="215" customWidth="1"/>
    <col min="15116" max="15116" width="11.42578125" style="215"/>
    <col min="15117" max="15117" width="15.28515625" style="215" customWidth="1"/>
    <col min="15118" max="15362" width="11.42578125" style="215"/>
    <col min="15363" max="15363" width="2.85546875" style="215" customWidth="1"/>
    <col min="15364" max="15364" width="49.85546875" style="215" bestFit="1" customWidth="1"/>
    <col min="15365" max="15365" width="23.7109375" style="215" customWidth="1"/>
    <col min="15366" max="15366" width="22" style="215" customWidth="1"/>
    <col min="15367" max="15367" width="24.5703125" style="215" bestFit="1" customWidth="1"/>
    <col min="15368" max="15369" width="13.85546875" style="215" bestFit="1" customWidth="1"/>
    <col min="15370" max="15370" width="13.5703125" style="215" bestFit="1" customWidth="1"/>
    <col min="15371" max="15371" width="16.28515625" style="215" customWidth="1"/>
    <col min="15372" max="15372" width="11.42578125" style="215"/>
    <col min="15373" max="15373" width="15.28515625" style="215" customWidth="1"/>
    <col min="15374" max="15618" width="11.42578125" style="215"/>
    <col min="15619" max="15619" width="2.85546875" style="215" customWidth="1"/>
    <col min="15620" max="15620" width="49.85546875" style="215" bestFit="1" customWidth="1"/>
    <col min="15621" max="15621" width="23.7109375" style="215" customWidth="1"/>
    <col min="15622" max="15622" width="22" style="215" customWidth="1"/>
    <col min="15623" max="15623" width="24.5703125" style="215" bestFit="1" customWidth="1"/>
    <col min="15624" max="15625" width="13.85546875" style="215" bestFit="1" customWidth="1"/>
    <col min="15626" max="15626" width="13.5703125" style="215" bestFit="1" customWidth="1"/>
    <col min="15627" max="15627" width="16.28515625" style="215" customWidth="1"/>
    <col min="15628" max="15628" width="11.42578125" style="215"/>
    <col min="15629" max="15629" width="15.28515625" style="215" customWidth="1"/>
    <col min="15630" max="15874" width="11.42578125" style="215"/>
    <col min="15875" max="15875" width="2.85546875" style="215" customWidth="1"/>
    <col min="15876" max="15876" width="49.85546875" style="215" bestFit="1" customWidth="1"/>
    <col min="15877" max="15877" width="23.7109375" style="215" customWidth="1"/>
    <col min="15878" max="15878" width="22" style="215" customWidth="1"/>
    <col min="15879" max="15879" width="24.5703125" style="215" bestFit="1" customWidth="1"/>
    <col min="15880" max="15881" width="13.85546875" style="215" bestFit="1" customWidth="1"/>
    <col min="15882" max="15882" width="13.5703125" style="215" bestFit="1" customWidth="1"/>
    <col min="15883" max="15883" width="16.28515625" style="215" customWidth="1"/>
    <col min="15884" max="15884" width="11.42578125" style="215"/>
    <col min="15885" max="15885" width="15.28515625" style="215" customWidth="1"/>
    <col min="15886" max="16130" width="11.42578125" style="215"/>
    <col min="16131" max="16131" width="2.85546875" style="215" customWidth="1"/>
    <col min="16132" max="16132" width="49.85546875" style="215" bestFit="1" customWidth="1"/>
    <col min="16133" max="16133" width="23.7109375" style="215" customWidth="1"/>
    <col min="16134" max="16134" width="22" style="215" customWidth="1"/>
    <col min="16135" max="16135" width="24.5703125" style="215" bestFit="1" customWidth="1"/>
    <col min="16136" max="16137" width="13.85546875" style="215" bestFit="1" customWidth="1"/>
    <col min="16138" max="16138" width="13.5703125" style="215" bestFit="1" customWidth="1"/>
    <col min="16139" max="16139" width="16.28515625" style="215" customWidth="1"/>
    <col min="16140" max="16140" width="11.42578125" style="215"/>
    <col min="16141" max="16141" width="15.28515625" style="215" customWidth="1"/>
    <col min="16142" max="16384" width="11.42578125" style="215"/>
  </cols>
  <sheetData>
    <row r="1" spans="1:13" s="218" customFormat="1" ht="16.5" thickBot="1" x14ac:dyDescent="0.3">
      <c r="A1" s="215"/>
      <c r="B1" s="216"/>
      <c r="C1" s="216"/>
      <c r="D1" s="216"/>
      <c r="E1" s="216"/>
      <c r="F1" s="216"/>
      <c r="G1" s="216"/>
      <c r="H1" s="217"/>
    </row>
    <row r="2" spans="1:13" s="218" customFormat="1" ht="23.25" x14ac:dyDescent="0.35">
      <c r="A2" s="215"/>
      <c r="B2" s="330" t="s">
        <v>91</v>
      </c>
      <c r="C2" s="331"/>
      <c r="D2" s="331"/>
      <c r="E2" s="331"/>
      <c r="F2" s="331"/>
      <c r="G2" s="332"/>
      <c r="H2" s="284"/>
      <c r="I2" s="284"/>
      <c r="J2" s="284"/>
      <c r="K2" s="284"/>
    </row>
    <row r="3" spans="1:13" s="220" customFormat="1" ht="23.25" x14ac:dyDescent="0.35">
      <c r="A3" s="215"/>
      <c r="B3" s="333" t="s">
        <v>0</v>
      </c>
      <c r="C3" s="355"/>
      <c r="D3" s="355"/>
      <c r="E3" s="355"/>
      <c r="F3" s="355"/>
      <c r="G3" s="335"/>
      <c r="H3" s="284"/>
      <c r="I3" s="284"/>
      <c r="J3" s="284"/>
      <c r="K3" s="284"/>
    </row>
    <row r="4" spans="1:13" s="220" customFormat="1" ht="23.25" x14ac:dyDescent="0.35">
      <c r="A4" s="215"/>
      <c r="B4" s="333" t="s">
        <v>385</v>
      </c>
      <c r="C4" s="355"/>
      <c r="D4" s="355"/>
      <c r="E4" s="355"/>
      <c r="F4" s="355"/>
      <c r="G4" s="335"/>
      <c r="H4" s="284"/>
      <c r="I4" s="284"/>
      <c r="J4" s="284"/>
      <c r="K4" s="284"/>
    </row>
    <row r="5" spans="1:13" s="220" customFormat="1" ht="24" thickBot="1" x14ac:dyDescent="0.4">
      <c r="A5" s="215"/>
      <c r="B5" s="356" t="s">
        <v>368</v>
      </c>
      <c r="C5" s="357"/>
      <c r="D5" s="357"/>
      <c r="E5" s="357"/>
      <c r="F5" s="357"/>
      <c r="G5" s="358"/>
      <c r="H5" s="285"/>
      <c r="I5" s="285"/>
      <c r="J5" s="285"/>
      <c r="K5" s="285"/>
    </row>
    <row r="6" spans="1:13" s="220" customFormat="1" ht="18.75" x14ac:dyDescent="0.3">
      <c r="A6" s="215"/>
      <c r="B6" s="221" t="s">
        <v>341</v>
      </c>
      <c r="C6" s="222"/>
      <c r="D6" s="222"/>
      <c r="E6" s="222"/>
      <c r="F6" s="222"/>
      <c r="G6" s="222"/>
      <c r="H6" s="219"/>
    </row>
    <row r="7" spans="1:13" s="220" customFormat="1" ht="40.5" customHeight="1" x14ac:dyDescent="0.3">
      <c r="A7" s="215"/>
      <c r="B7" s="231" t="s">
        <v>342</v>
      </c>
      <c r="C7" s="231" t="s">
        <v>343</v>
      </c>
      <c r="D7" s="231" t="s">
        <v>344</v>
      </c>
      <c r="E7" s="231" t="s">
        <v>345</v>
      </c>
      <c r="H7" s="219"/>
    </row>
    <row r="8" spans="1:13" s="220" customFormat="1" ht="20.100000000000001" customHeight="1" x14ac:dyDescent="0.3">
      <c r="A8" s="215"/>
      <c r="B8" s="223" t="s">
        <v>346</v>
      </c>
      <c r="C8" s="224">
        <f>+'[1]Septiembre-23'!L327</f>
        <v>905570</v>
      </c>
      <c r="D8" s="225">
        <f>+'[1]Septiembre-23'!V327</f>
        <v>702497.5</v>
      </c>
      <c r="E8" s="226">
        <f>C8-D8</f>
        <v>203072.5</v>
      </c>
      <c r="H8" s="219"/>
    </row>
    <row r="9" spans="1:13" s="220" customFormat="1" ht="20.100000000000001" customHeight="1" x14ac:dyDescent="0.3">
      <c r="A9" s="215"/>
      <c r="B9" s="227" t="s">
        <v>347</v>
      </c>
      <c r="C9" s="228">
        <f>+'[1]Octubre-23'!L490</f>
        <v>1034800</v>
      </c>
      <c r="D9" s="229">
        <f>+'[1]Octubre-23'!U490</f>
        <v>898770</v>
      </c>
      <c r="E9" s="230">
        <f>C9-D9</f>
        <v>136030</v>
      </c>
      <c r="H9" s="219"/>
    </row>
    <row r="10" spans="1:13" s="220" customFormat="1" ht="20.100000000000001" customHeight="1" x14ac:dyDescent="0.3">
      <c r="A10" s="215"/>
      <c r="B10" s="227" t="s">
        <v>348</v>
      </c>
      <c r="C10" s="228">
        <f>+'[1]Noviembre-23'!L248</f>
        <v>791365</v>
      </c>
      <c r="D10" s="229">
        <f>+'[1]Noviembre-23'!U248</f>
        <v>722715</v>
      </c>
      <c r="E10" s="230">
        <f>C10-D10</f>
        <v>68650</v>
      </c>
      <c r="H10" s="219"/>
    </row>
    <row r="11" spans="1:13" s="220" customFormat="1" ht="20.100000000000001" customHeight="1" x14ac:dyDescent="0.3">
      <c r="A11" s="215"/>
      <c r="B11" s="227" t="s">
        <v>349</v>
      </c>
      <c r="C11" s="228">
        <f>+'[1]Diciembre-23'!L223</f>
        <v>678622.5</v>
      </c>
      <c r="D11" s="229">
        <f>+'[1]Diciembre-23'!U223</f>
        <v>674772.5</v>
      </c>
      <c r="E11" s="230">
        <f>C11-D11</f>
        <v>3850</v>
      </c>
      <c r="H11" s="219"/>
    </row>
    <row r="12" spans="1:13" s="235" customFormat="1" ht="20.100000000000001" customHeight="1" x14ac:dyDescent="0.3">
      <c r="A12" s="215"/>
      <c r="B12" s="231" t="s">
        <v>350</v>
      </c>
      <c r="C12" s="232">
        <f>SUM(C8:C11)</f>
        <v>3410357.5</v>
      </c>
      <c r="D12" s="232">
        <f>SUM(D8:D11)</f>
        <v>2998755</v>
      </c>
      <c r="E12" s="233">
        <f>SUM(E8:E11)</f>
        <v>411602.5</v>
      </c>
      <c r="H12" s="234"/>
      <c r="J12" s="236"/>
    </row>
    <row r="13" spans="1:13" s="235" customFormat="1" ht="20.100000000000001" customHeight="1" x14ac:dyDescent="0.3">
      <c r="A13" s="215"/>
      <c r="B13" s="237"/>
      <c r="C13" s="238"/>
      <c r="D13" s="238"/>
      <c r="E13" s="238"/>
      <c r="F13" s="238"/>
      <c r="G13" s="238"/>
      <c r="H13" s="234"/>
    </row>
    <row r="14" spans="1:13" s="235" customFormat="1" ht="20.100000000000001" customHeight="1" x14ac:dyDescent="0.3">
      <c r="A14" s="215"/>
      <c r="B14" s="221" t="s">
        <v>503</v>
      </c>
      <c r="C14" s="239"/>
      <c r="D14" s="240"/>
      <c r="E14" s="240"/>
      <c r="F14" s="240"/>
      <c r="G14" s="241"/>
      <c r="H14" s="234"/>
    </row>
    <row r="15" spans="1:13" s="235" customFormat="1" ht="20.100000000000001" customHeight="1" x14ac:dyDescent="0.3">
      <c r="A15" s="215"/>
      <c r="B15" s="231" t="s">
        <v>342</v>
      </c>
      <c r="C15" s="231" t="s">
        <v>343</v>
      </c>
      <c r="D15" s="231" t="s">
        <v>344</v>
      </c>
      <c r="E15" s="231" t="s">
        <v>540</v>
      </c>
      <c r="F15" s="231" t="s">
        <v>538</v>
      </c>
      <c r="G15" s="231" t="s">
        <v>345</v>
      </c>
      <c r="H15" s="234"/>
    </row>
    <row r="16" spans="1:13" s="235" customFormat="1" ht="20.100000000000001" customHeight="1" x14ac:dyDescent="0.3">
      <c r="A16" s="215"/>
      <c r="B16" s="227" t="s">
        <v>351</v>
      </c>
      <c r="C16" s="228">
        <f>+'[1]Ene-24'!L115</f>
        <v>536650</v>
      </c>
      <c r="D16" s="229">
        <f>+'[1]Ene-24'!U115</f>
        <v>326950</v>
      </c>
      <c r="E16" s="229">
        <v>0</v>
      </c>
      <c r="F16" s="229">
        <v>0</v>
      </c>
      <c r="G16" s="230">
        <f>C16-D16-E16-F16</f>
        <v>209700</v>
      </c>
      <c r="H16" s="234"/>
      <c r="M16" s="242"/>
    </row>
    <row r="17" spans="1:13" s="235" customFormat="1" ht="20.100000000000001" customHeight="1" x14ac:dyDescent="0.3">
      <c r="A17" s="215"/>
      <c r="B17" s="227" t="s">
        <v>352</v>
      </c>
      <c r="C17" s="228">
        <f>+'[1]Febrero-24'!L17</f>
        <v>105527.5</v>
      </c>
      <c r="D17" s="229">
        <f>+'[1]Febrero-24'!U17</f>
        <v>105527.5</v>
      </c>
      <c r="E17" s="229">
        <v>0</v>
      </c>
      <c r="F17" s="229">
        <v>0</v>
      </c>
      <c r="G17" s="230">
        <f t="shared" ref="G17:G27" si="0">C17-D17-E17-F17</f>
        <v>0</v>
      </c>
      <c r="H17" s="234"/>
      <c r="M17" s="242"/>
    </row>
    <row r="18" spans="1:13" s="235" customFormat="1" ht="20.100000000000001" customHeight="1" x14ac:dyDescent="0.3">
      <c r="A18" s="215"/>
      <c r="B18" s="227" t="s">
        <v>353</v>
      </c>
      <c r="C18" s="228">
        <f>+'[1]Marzo-24'!L678</f>
        <v>1373030</v>
      </c>
      <c r="D18" s="229">
        <f>+'[1]Marzo-24'!U678</f>
        <v>1218480</v>
      </c>
      <c r="E18" s="229">
        <v>0</v>
      </c>
      <c r="F18" s="229">
        <v>0</v>
      </c>
      <c r="G18" s="230">
        <f t="shared" si="0"/>
        <v>154550</v>
      </c>
      <c r="H18" s="234"/>
      <c r="M18" s="243"/>
    </row>
    <row r="19" spans="1:13" s="235" customFormat="1" ht="20.100000000000001" customHeight="1" x14ac:dyDescent="0.3">
      <c r="A19" s="215"/>
      <c r="B19" s="227" t="s">
        <v>354</v>
      </c>
      <c r="C19" s="228">
        <f>+'[1]Abril-24'!L526</f>
        <v>983262.5</v>
      </c>
      <c r="D19" s="229">
        <f>+'[1]Abril-24'!U526</f>
        <v>902440</v>
      </c>
      <c r="E19" s="229">
        <v>0</v>
      </c>
      <c r="F19" s="229">
        <v>0</v>
      </c>
      <c r="G19" s="230">
        <f t="shared" si="0"/>
        <v>80822.5</v>
      </c>
      <c r="H19" s="234"/>
    </row>
    <row r="20" spans="1:13" s="235" customFormat="1" ht="20.100000000000001" customHeight="1" x14ac:dyDescent="0.35">
      <c r="A20" s="215"/>
      <c r="B20" s="227" t="s">
        <v>355</v>
      </c>
      <c r="C20" s="315">
        <v>1035947.5</v>
      </c>
      <c r="D20" s="315">
        <f>+'[1]Mayo-24'!U525</f>
        <v>565960</v>
      </c>
      <c r="E20" s="315" t="e">
        <f>+#REF!</f>
        <v>#REF!</v>
      </c>
      <c r="F20" s="315">
        <v>0</v>
      </c>
      <c r="G20" s="315" t="e">
        <f>C20-D20-E20-F20</f>
        <v>#REF!</v>
      </c>
      <c r="H20" s="234"/>
      <c r="L20" s="318"/>
      <c r="M20" s="318"/>
    </row>
    <row r="21" spans="1:13" s="235" customFormat="1" ht="20.100000000000001" customHeight="1" x14ac:dyDescent="0.3">
      <c r="A21" s="215"/>
      <c r="B21" s="227" t="s">
        <v>356</v>
      </c>
      <c r="C21" s="315">
        <v>880625</v>
      </c>
      <c r="D21" s="229">
        <f>+'[1]Junio-24'!U368</f>
        <v>154437.5</v>
      </c>
      <c r="E21" s="229" t="e">
        <f>+#REF!</f>
        <v>#REF!</v>
      </c>
      <c r="F21" s="229">
        <v>0</v>
      </c>
      <c r="G21" s="230" t="e">
        <f t="shared" si="0"/>
        <v>#REF!</v>
      </c>
      <c r="H21" s="234"/>
      <c r="L21" s="317"/>
      <c r="M21" s="317"/>
    </row>
    <row r="22" spans="1:13" s="235" customFormat="1" ht="20.100000000000001" customHeight="1" x14ac:dyDescent="0.3">
      <c r="A22" s="215"/>
      <c r="B22" s="227" t="s">
        <v>357</v>
      </c>
      <c r="C22" s="228">
        <f>+'[1]Julio-24'!L319</f>
        <v>1254647.5</v>
      </c>
      <c r="D22" s="229">
        <f>+'[1]Julio-24'!U319</f>
        <v>350100</v>
      </c>
      <c r="E22" s="229">
        <v>0</v>
      </c>
      <c r="F22" s="229">
        <v>0</v>
      </c>
      <c r="G22" s="230">
        <f t="shared" si="0"/>
        <v>904547.5</v>
      </c>
      <c r="H22" s="234"/>
      <c r="L22" s="317"/>
      <c r="M22" s="319"/>
    </row>
    <row r="23" spans="1:13" s="235" customFormat="1" ht="20.100000000000001" customHeight="1" x14ac:dyDescent="0.3">
      <c r="A23" s="215"/>
      <c r="B23" s="244" t="s">
        <v>358</v>
      </c>
      <c r="C23" s="245">
        <f>+'[1]Agost-24'!L177</f>
        <v>495675</v>
      </c>
      <c r="D23" s="246">
        <v>21840</v>
      </c>
      <c r="E23" s="246">
        <v>0</v>
      </c>
      <c r="F23" s="229">
        <v>0</v>
      </c>
      <c r="G23" s="230">
        <f t="shared" si="0"/>
        <v>473835</v>
      </c>
      <c r="H23" s="234"/>
      <c r="M23" s="319"/>
    </row>
    <row r="24" spans="1:13" s="235" customFormat="1" ht="20.100000000000001" customHeight="1" x14ac:dyDescent="0.3">
      <c r="A24" s="215"/>
      <c r="B24" s="227" t="s">
        <v>346</v>
      </c>
      <c r="C24" s="228" t="e">
        <f>+#REF!</f>
        <v>#REF!</v>
      </c>
      <c r="D24" s="229">
        <v>0</v>
      </c>
      <c r="E24" s="229">
        <v>0</v>
      </c>
      <c r="F24" s="229" t="e">
        <f>+#REF!</f>
        <v>#REF!</v>
      </c>
      <c r="G24" s="230" t="e">
        <f t="shared" si="0"/>
        <v>#REF!</v>
      </c>
      <c r="H24" s="234"/>
      <c r="L24" s="317"/>
      <c r="M24" s="243"/>
    </row>
    <row r="25" spans="1:13" s="235" customFormat="1" ht="20.100000000000001" customHeight="1" x14ac:dyDescent="0.3">
      <c r="A25" s="215"/>
      <c r="B25" s="227" t="s">
        <v>347</v>
      </c>
      <c r="C25" s="228">
        <v>0</v>
      </c>
      <c r="D25" s="229">
        <v>0</v>
      </c>
      <c r="E25" s="229">
        <v>0</v>
      </c>
      <c r="F25" s="229">
        <v>0</v>
      </c>
      <c r="G25" s="230">
        <f t="shared" si="0"/>
        <v>0</v>
      </c>
      <c r="H25" s="234"/>
      <c r="L25" s="320"/>
    </row>
    <row r="26" spans="1:13" s="235" customFormat="1" ht="20.100000000000001" customHeight="1" x14ac:dyDescent="0.3">
      <c r="A26" s="215"/>
      <c r="B26" s="227" t="s">
        <v>348</v>
      </c>
      <c r="C26" s="228">
        <v>0</v>
      </c>
      <c r="D26" s="229">
        <v>0</v>
      </c>
      <c r="E26" s="229">
        <v>0</v>
      </c>
      <c r="F26" s="229">
        <v>0</v>
      </c>
      <c r="G26" s="230">
        <f t="shared" si="0"/>
        <v>0</v>
      </c>
      <c r="H26" s="234"/>
    </row>
    <row r="27" spans="1:13" s="235" customFormat="1" ht="20.100000000000001" customHeight="1" x14ac:dyDescent="0.3">
      <c r="A27" s="215"/>
      <c r="B27" s="227" t="s">
        <v>349</v>
      </c>
      <c r="C27" s="228">
        <v>0</v>
      </c>
      <c r="D27" s="229">
        <v>0</v>
      </c>
      <c r="E27" s="229">
        <v>0</v>
      </c>
      <c r="F27" s="229">
        <v>0</v>
      </c>
      <c r="G27" s="230">
        <f t="shared" si="0"/>
        <v>0</v>
      </c>
      <c r="H27" s="234"/>
      <c r="J27" s="236"/>
    </row>
    <row r="28" spans="1:13" s="235" customFormat="1" ht="20.100000000000001" customHeight="1" x14ac:dyDescent="0.3">
      <c r="A28" s="215"/>
      <c r="B28" s="231" t="s">
        <v>350</v>
      </c>
      <c r="C28" s="247" t="e">
        <f>SUM(C15:C27)</f>
        <v>#REF!</v>
      </c>
      <c r="D28" s="247">
        <f>SUM(D16:D27)</f>
        <v>3645735</v>
      </c>
      <c r="E28" s="247" t="e">
        <f t="shared" ref="E28:G28" si="1">SUM(E16:E27)</f>
        <v>#REF!</v>
      </c>
      <c r="F28" s="247" t="e">
        <f t="shared" si="1"/>
        <v>#REF!</v>
      </c>
      <c r="G28" s="247" t="e">
        <f t="shared" si="1"/>
        <v>#REF!</v>
      </c>
      <c r="H28" s="234"/>
      <c r="L28" s="316"/>
    </row>
    <row r="29" spans="1:13" s="235" customFormat="1" ht="20.100000000000001" customHeight="1" x14ac:dyDescent="0.3">
      <c r="A29" s="215"/>
      <c r="B29" s="248"/>
      <c r="C29" s="249"/>
      <c r="D29" s="248"/>
      <c r="E29" s="248"/>
      <c r="F29" s="248"/>
      <c r="G29" s="250"/>
      <c r="H29" s="234"/>
    </row>
    <row r="30" spans="1:13" s="235" customFormat="1" ht="20.100000000000001" customHeight="1" x14ac:dyDescent="0.3">
      <c r="A30" s="215"/>
      <c r="B30" s="231" t="s">
        <v>359</v>
      </c>
      <c r="C30" s="247" t="e">
        <f>+C12+C28</f>
        <v>#REF!</v>
      </c>
      <c r="D30" s="247">
        <f>D12+D28</f>
        <v>6644490</v>
      </c>
      <c r="E30" s="247" t="e">
        <f>+E28</f>
        <v>#REF!</v>
      </c>
      <c r="F30" s="247" t="e">
        <f>+F28</f>
        <v>#REF!</v>
      </c>
      <c r="G30" s="247" t="e">
        <f>+E12+G28</f>
        <v>#REF!</v>
      </c>
      <c r="H30" s="234"/>
      <c r="I30" s="236"/>
      <c r="M30" s="242"/>
    </row>
    <row r="31" spans="1:13" s="235" customFormat="1" ht="20.100000000000001" customHeight="1" x14ac:dyDescent="0.3">
      <c r="A31" s="251"/>
      <c r="B31" s="252"/>
      <c r="C31" s="252"/>
      <c r="D31" s="252"/>
      <c r="E31" s="252"/>
      <c r="F31" s="252"/>
      <c r="G31" s="252"/>
      <c r="H31" s="234"/>
      <c r="I31" s="236"/>
      <c r="K31" s="236"/>
      <c r="M31" s="242"/>
    </row>
    <row r="32" spans="1:13" s="235" customFormat="1" ht="18.75" x14ac:dyDescent="0.3">
      <c r="A32" s="215"/>
      <c r="B32" s="286" t="s">
        <v>539</v>
      </c>
      <c r="C32" s="253">
        <v>21840</v>
      </c>
      <c r="D32" s="254"/>
      <c r="E32" s="254"/>
      <c r="F32" s="254"/>
      <c r="G32" s="255"/>
      <c r="H32" s="234"/>
      <c r="I32" s="243"/>
      <c r="M32" s="243"/>
    </row>
    <row r="33" spans="1:13" s="235" customFormat="1" ht="18.75" x14ac:dyDescent="0.3">
      <c r="A33" s="215"/>
      <c r="B33" s="286" t="s">
        <v>540</v>
      </c>
      <c r="C33" s="253" t="e">
        <f>+E30</f>
        <v>#REF!</v>
      </c>
      <c r="D33" s="254"/>
      <c r="E33" s="254"/>
      <c r="F33" s="254"/>
      <c r="G33" s="255"/>
      <c r="H33" s="234"/>
      <c r="I33" s="243"/>
      <c r="M33" s="243"/>
    </row>
    <row r="34" spans="1:13" ht="18.75" x14ac:dyDescent="0.3">
      <c r="B34" s="286" t="s">
        <v>537</v>
      </c>
      <c r="C34" s="256" t="e">
        <f>+G30</f>
        <v>#REF!</v>
      </c>
      <c r="D34" s="216"/>
      <c r="E34" s="216"/>
      <c r="F34" s="216"/>
      <c r="G34" s="257"/>
      <c r="H34" s="258"/>
      <c r="I34" s="259"/>
      <c r="K34" s="260"/>
    </row>
    <row r="35" spans="1:13" x14ac:dyDescent="0.25">
      <c r="B35" s="216"/>
      <c r="C35" s="216"/>
      <c r="D35" s="216"/>
      <c r="E35" s="216"/>
      <c r="F35" s="216"/>
      <c r="G35" s="261"/>
      <c r="H35" s="262"/>
    </row>
    <row r="36" spans="1:13" x14ac:dyDescent="0.25">
      <c r="B36" s="216"/>
      <c r="C36" s="216"/>
      <c r="D36" s="216"/>
      <c r="E36" s="216"/>
      <c r="F36" s="216"/>
      <c r="G36" s="261"/>
      <c r="H36" s="262"/>
      <c r="K36" s="259"/>
    </row>
    <row r="37" spans="1:13" x14ac:dyDescent="0.25">
      <c r="B37" s="216"/>
      <c r="C37" s="216"/>
      <c r="D37" s="216"/>
      <c r="E37" s="216"/>
      <c r="F37" s="216"/>
      <c r="G37" s="261"/>
      <c r="H37" s="263"/>
      <c r="K37" s="259"/>
    </row>
    <row r="38" spans="1:13" x14ac:dyDescent="0.25">
      <c r="B38" s="216"/>
      <c r="C38" s="216"/>
      <c r="D38" s="216"/>
      <c r="E38" s="216"/>
      <c r="F38" s="216"/>
      <c r="G38" s="264"/>
      <c r="H38" s="258"/>
    </row>
    <row r="39" spans="1:13" ht="18.75" x14ac:dyDescent="0.3">
      <c r="B39" s="265" t="s">
        <v>360</v>
      </c>
      <c r="C39" s="266">
        <v>3453072.5</v>
      </c>
      <c r="D39" s="254"/>
      <c r="E39" s="254"/>
      <c r="F39" s="254"/>
      <c r="G39" s="261"/>
      <c r="H39" s="258"/>
    </row>
    <row r="40" spans="1:13" ht="18.75" x14ac:dyDescent="0.3">
      <c r="B40" s="267" t="s">
        <v>361</v>
      </c>
      <c r="C40" s="283" t="e">
        <f>+G24</f>
        <v>#REF!</v>
      </c>
      <c r="D40" s="216"/>
      <c r="E40" s="216"/>
      <c r="F40" s="261" t="e">
        <f>+C44-3898622.5</f>
        <v>#REF!</v>
      </c>
      <c r="G40" s="216"/>
      <c r="H40" s="258"/>
    </row>
    <row r="41" spans="1:13" ht="18.75" x14ac:dyDescent="0.3">
      <c r="B41" s="265" t="s">
        <v>362</v>
      </c>
      <c r="C41" s="268" t="e">
        <f>+C39+C40</f>
        <v>#REF!</v>
      </c>
      <c r="D41" s="216"/>
      <c r="E41" s="216"/>
      <c r="F41" s="216"/>
      <c r="G41" s="216"/>
      <c r="H41" s="258"/>
    </row>
    <row r="42" spans="1:13" ht="18.75" x14ac:dyDescent="0.3">
      <c r="B42" s="322" t="s">
        <v>541</v>
      </c>
      <c r="C42" s="321" t="e">
        <f>+C33</f>
        <v>#REF!</v>
      </c>
      <c r="D42" s="216"/>
      <c r="E42" s="216"/>
      <c r="F42" s="216"/>
      <c r="G42" s="216"/>
      <c r="H42" s="258"/>
    </row>
    <row r="43" spans="1:13" ht="18.75" x14ac:dyDescent="0.3">
      <c r="B43" s="267" t="s">
        <v>363</v>
      </c>
      <c r="C43" s="269">
        <f>+C32</f>
        <v>21840</v>
      </c>
      <c r="D43" s="216"/>
      <c r="E43" s="216"/>
      <c r="F43" s="216"/>
      <c r="G43" s="216"/>
      <c r="H43" s="258"/>
    </row>
    <row r="44" spans="1:13" ht="18.75" x14ac:dyDescent="0.3">
      <c r="B44" s="270" t="s">
        <v>364</v>
      </c>
      <c r="C44" s="271" t="e">
        <f>+C41-C42-C43</f>
        <v>#REF!</v>
      </c>
      <c r="D44" s="216"/>
      <c r="E44" s="216"/>
      <c r="F44" s="216"/>
      <c r="G44" s="216"/>
      <c r="H44" s="258"/>
    </row>
    <row r="45" spans="1:13" ht="18.75" x14ac:dyDescent="0.3">
      <c r="B45" s="272"/>
      <c r="C45" s="273"/>
      <c r="D45" s="216"/>
      <c r="E45" s="216"/>
      <c r="F45" s="216"/>
      <c r="G45" s="216"/>
      <c r="H45" s="258"/>
    </row>
    <row r="46" spans="1:13" ht="18.75" x14ac:dyDescent="0.3">
      <c r="B46" s="274"/>
      <c r="C46" s="275"/>
      <c r="D46" s="276"/>
      <c r="E46" s="276"/>
      <c r="F46" s="276"/>
      <c r="G46" s="276"/>
    </row>
    <row r="47" spans="1:13" ht="18.75" x14ac:dyDescent="0.3">
      <c r="B47" s="274"/>
      <c r="C47" s="275"/>
      <c r="D47" s="276"/>
      <c r="E47" s="276"/>
      <c r="F47" s="276"/>
      <c r="G47" s="276"/>
    </row>
    <row r="48" spans="1:13" ht="18.75" x14ac:dyDescent="0.3">
      <c r="B48" s="277"/>
      <c r="C48" s="278"/>
      <c r="D48" s="276"/>
      <c r="E48" s="276"/>
      <c r="F48" s="276"/>
      <c r="G48" s="276"/>
    </row>
    <row r="49" spans="1:10" x14ac:dyDescent="0.25">
      <c r="B49" s="276"/>
      <c r="C49" s="276"/>
      <c r="D49" s="276"/>
      <c r="E49" s="276"/>
      <c r="F49" s="276"/>
      <c r="G49" s="276"/>
    </row>
    <row r="50" spans="1:10" ht="18.75" x14ac:dyDescent="0.3">
      <c r="A50" s="359" t="s">
        <v>365</v>
      </c>
      <c r="B50" s="359"/>
      <c r="C50" s="359"/>
      <c r="D50" s="354" t="s">
        <v>138</v>
      </c>
      <c r="E50" s="354"/>
      <c r="F50" s="354"/>
      <c r="G50" s="354"/>
      <c r="H50" s="354"/>
      <c r="I50" s="279"/>
      <c r="J50" s="279"/>
    </row>
    <row r="51" spans="1:10" ht="18.75" x14ac:dyDescent="0.3">
      <c r="A51" s="353" t="s">
        <v>87</v>
      </c>
      <c r="B51" s="353"/>
      <c r="C51" s="353"/>
      <c r="D51" s="354" t="s">
        <v>133</v>
      </c>
      <c r="E51" s="354"/>
      <c r="F51" s="354"/>
      <c r="G51" s="354"/>
      <c r="H51" s="354"/>
      <c r="I51" s="279"/>
      <c r="J51" s="279"/>
    </row>
    <row r="52" spans="1:10" x14ac:dyDescent="0.25">
      <c r="B52" s="276"/>
      <c r="C52" s="276"/>
      <c r="D52" s="276"/>
      <c r="E52" s="276"/>
      <c r="F52" s="276"/>
      <c r="G52" s="276"/>
    </row>
    <row r="53" spans="1:10" x14ac:dyDescent="0.25">
      <c r="B53" s="276"/>
      <c r="C53" s="276"/>
      <c r="D53" s="276"/>
      <c r="E53" s="276"/>
      <c r="F53" s="276"/>
      <c r="G53" s="276"/>
    </row>
    <row r="54" spans="1:10" x14ac:dyDescent="0.25">
      <c r="B54" s="276"/>
      <c r="C54" s="276"/>
      <c r="D54" s="276"/>
      <c r="E54" s="276"/>
      <c r="F54" s="276"/>
      <c r="G54" s="276"/>
    </row>
    <row r="55" spans="1:10" x14ac:dyDescent="0.25">
      <c r="B55" s="276"/>
      <c r="C55" s="276"/>
      <c r="D55" s="276"/>
      <c r="E55" s="276"/>
      <c r="F55" s="276"/>
      <c r="G55" s="276"/>
    </row>
    <row r="56" spans="1:10" x14ac:dyDescent="0.25">
      <c r="B56" s="276"/>
      <c r="C56" s="276"/>
      <c r="D56" s="276"/>
      <c r="E56" s="276"/>
      <c r="F56" s="276"/>
      <c r="G56" s="276"/>
    </row>
    <row r="57" spans="1:10" x14ac:dyDescent="0.25">
      <c r="B57" s="276"/>
      <c r="C57" s="276"/>
      <c r="D57" s="276"/>
      <c r="E57" s="276"/>
      <c r="F57" s="276"/>
      <c r="G57" s="276"/>
    </row>
    <row r="58" spans="1:10" x14ac:dyDescent="0.25">
      <c r="B58" s="276"/>
      <c r="C58" s="276"/>
      <c r="D58" s="276"/>
      <c r="E58" s="276"/>
      <c r="F58" s="276"/>
      <c r="G58" s="276"/>
    </row>
    <row r="59" spans="1:10" x14ac:dyDescent="0.25">
      <c r="B59" s="276"/>
      <c r="C59" s="276"/>
      <c r="D59" s="276"/>
      <c r="E59" s="276"/>
      <c r="F59" s="276"/>
      <c r="G59" s="276"/>
    </row>
    <row r="60" spans="1:10" x14ac:dyDescent="0.25">
      <c r="B60" s="276"/>
      <c r="C60" s="276"/>
      <c r="D60" s="276"/>
      <c r="E60" s="276"/>
      <c r="F60" s="276"/>
      <c r="G60" s="276"/>
    </row>
    <row r="61" spans="1:10" x14ac:dyDescent="0.25">
      <c r="B61" s="276"/>
      <c r="C61" s="276"/>
      <c r="D61" s="276"/>
      <c r="E61" s="276"/>
      <c r="F61" s="276"/>
      <c r="G61" s="276"/>
    </row>
    <row r="62" spans="1:10" x14ac:dyDescent="0.25">
      <c r="B62" s="276"/>
      <c r="C62" s="276"/>
      <c r="D62" s="276"/>
      <c r="E62" s="276"/>
      <c r="F62" s="276"/>
      <c r="G62" s="276"/>
    </row>
    <row r="63" spans="1:10" x14ac:dyDescent="0.25">
      <c r="B63" s="276"/>
      <c r="C63" s="276"/>
      <c r="D63" s="276"/>
      <c r="E63" s="276"/>
      <c r="F63" s="276"/>
      <c r="G63" s="276"/>
    </row>
    <row r="64" spans="1:10" s="280" customFormat="1" x14ac:dyDescent="0.25">
      <c r="A64" s="215"/>
      <c r="B64" s="276"/>
      <c r="C64" s="276"/>
      <c r="D64" s="276"/>
      <c r="E64" s="276"/>
      <c r="F64" s="276"/>
      <c r="G64" s="276"/>
    </row>
    <row r="65" spans="1:7" s="280" customFormat="1" x14ac:dyDescent="0.25">
      <c r="A65" s="215"/>
      <c r="B65" s="276"/>
      <c r="C65" s="276"/>
      <c r="D65" s="276"/>
      <c r="E65" s="276"/>
      <c r="F65" s="276"/>
      <c r="G65" s="276"/>
    </row>
    <row r="66" spans="1:7" s="280" customFormat="1" x14ac:dyDescent="0.25">
      <c r="A66" s="215"/>
      <c r="B66" s="276"/>
      <c r="C66" s="276"/>
      <c r="D66" s="276"/>
      <c r="E66" s="276"/>
      <c r="F66" s="276"/>
      <c r="G66" s="276"/>
    </row>
    <row r="67" spans="1:7" s="280" customFormat="1" x14ac:dyDescent="0.25">
      <c r="A67" s="215"/>
      <c r="B67" s="276"/>
      <c r="C67" s="276"/>
      <c r="D67" s="276"/>
      <c r="E67" s="276"/>
      <c r="F67" s="276"/>
      <c r="G67" s="276"/>
    </row>
    <row r="68" spans="1:7" x14ac:dyDescent="0.25">
      <c r="B68" s="276"/>
      <c r="C68" s="276"/>
      <c r="D68" s="276"/>
      <c r="E68" s="276"/>
      <c r="F68" s="276"/>
      <c r="G68" s="276"/>
    </row>
    <row r="69" spans="1:7" x14ac:dyDescent="0.25">
      <c r="B69" s="276"/>
      <c r="C69" s="276"/>
      <c r="D69" s="276"/>
      <c r="E69" s="276"/>
      <c r="F69" s="276"/>
      <c r="G69" s="276"/>
    </row>
    <row r="70" spans="1:7" s="235" customFormat="1" x14ac:dyDescent="0.25">
      <c r="A70" s="215"/>
      <c r="B70" s="276"/>
      <c r="C70" s="276"/>
      <c r="D70" s="276"/>
      <c r="E70" s="276"/>
      <c r="F70" s="276"/>
      <c r="G70" s="276"/>
    </row>
    <row r="71" spans="1:7" s="235" customFormat="1" x14ac:dyDescent="0.25">
      <c r="A71" s="215"/>
      <c r="B71" s="276"/>
      <c r="C71" s="276"/>
      <c r="D71" s="276"/>
      <c r="E71" s="276"/>
      <c r="F71" s="276"/>
      <c r="G71" s="276"/>
    </row>
    <row r="72" spans="1:7" s="235" customFormat="1" x14ac:dyDescent="0.25">
      <c r="A72" s="215"/>
      <c r="B72" s="276"/>
      <c r="C72" s="276"/>
      <c r="D72" s="276"/>
      <c r="E72" s="276"/>
      <c r="F72" s="276"/>
      <c r="G72" s="276"/>
    </row>
    <row r="73" spans="1:7" s="235" customFormat="1" x14ac:dyDescent="0.25">
      <c r="A73" s="215"/>
      <c r="B73" s="276"/>
      <c r="C73" s="276"/>
      <c r="D73" s="276"/>
      <c r="E73" s="276"/>
      <c r="F73" s="276"/>
      <c r="G73" s="276"/>
    </row>
    <row r="74" spans="1:7" s="235" customFormat="1" x14ac:dyDescent="0.25">
      <c r="A74" s="215"/>
      <c r="B74" s="276"/>
      <c r="C74" s="276"/>
      <c r="D74" s="276"/>
      <c r="E74" s="276"/>
      <c r="F74" s="276"/>
      <c r="G74" s="276"/>
    </row>
    <row r="75" spans="1:7" s="235" customFormat="1" x14ac:dyDescent="0.25">
      <c r="A75" s="215"/>
      <c r="B75" s="276"/>
      <c r="C75" s="276"/>
      <c r="D75" s="276"/>
      <c r="E75" s="276"/>
      <c r="F75" s="276"/>
      <c r="G75" s="276"/>
    </row>
    <row r="76" spans="1:7" s="235" customFormat="1" x14ac:dyDescent="0.25">
      <c r="A76" s="215"/>
      <c r="B76" s="276"/>
      <c r="C76" s="276"/>
      <c r="D76" s="276"/>
      <c r="E76" s="276"/>
      <c r="F76" s="276"/>
      <c r="G76" s="276"/>
    </row>
    <row r="77" spans="1:7" s="235" customFormat="1" x14ac:dyDescent="0.25">
      <c r="A77" s="215"/>
      <c r="B77" s="276"/>
      <c r="C77" s="276"/>
      <c r="D77" s="276"/>
      <c r="E77" s="276"/>
      <c r="F77" s="276"/>
      <c r="G77" s="276"/>
    </row>
    <row r="78" spans="1:7" x14ac:dyDescent="0.25">
      <c r="B78" s="276"/>
      <c r="C78" s="276"/>
      <c r="D78" s="276"/>
      <c r="E78" s="276"/>
      <c r="F78" s="276"/>
      <c r="G78" s="276"/>
    </row>
    <row r="79" spans="1:7" x14ac:dyDescent="0.25">
      <c r="B79" s="276"/>
      <c r="C79" s="276"/>
      <c r="D79" s="276"/>
      <c r="E79" s="276"/>
      <c r="F79" s="276"/>
      <c r="G79" s="276"/>
    </row>
    <row r="80" spans="1:7" s="235" customFormat="1" x14ac:dyDescent="0.25">
      <c r="A80" s="215"/>
      <c r="B80" s="276"/>
      <c r="C80" s="276"/>
      <c r="D80" s="276"/>
      <c r="E80" s="276"/>
      <c r="F80" s="276"/>
      <c r="G80" s="276"/>
    </row>
    <row r="81" spans="1:7" s="235" customFormat="1" x14ac:dyDescent="0.25">
      <c r="A81" s="215"/>
      <c r="B81" s="276"/>
      <c r="C81" s="276"/>
      <c r="D81" s="276"/>
      <c r="E81" s="276"/>
      <c r="F81" s="276"/>
      <c r="G81" s="276"/>
    </row>
    <row r="82" spans="1:7" s="235" customFormat="1" x14ac:dyDescent="0.25">
      <c r="A82" s="215"/>
      <c r="B82" s="276"/>
      <c r="C82" s="276"/>
      <c r="D82" s="276"/>
      <c r="E82" s="276"/>
      <c r="F82" s="276"/>
      <c r="G82" s="276"/>
    </row>
    <row r="83" spans="1:7" s="235" customFormat="1" x14ac:dyDescent="0.25">
      <c r="A83" s="215"/>
      <c r="B83" s="276"/>
      <c r="C83" s="276"/>
      <c r="D83" s="276"/>
      <c r="E83" s="276"/>
      <c r="F83" s="276"/>
      <c r="G83" s="276"/>
    </row>
    <row r="84" spans="1:7" s="235" customFormat="1" x14ac:dyDescent="0.25">
      <c r="A84" s="215"/>
      <c r="B84" s="276"/>
      <c r="C84" s="276"/>
      <c r="D84" s="276"/>
      <c r="E84" s="276"/>
      <c r="F84" s="276"/>
      <c r="G84" s="276"/>
    </row>
    <row r="85" spans="1:7" s="235" customFormat="1" x14ac:dyDescent="0.25">
      <c r="A85" s="215"/>
      <c r="B85" s="276"/>
      <c r="C85" s="276"/>
      <c r="D85" s="276"/>
      <c r="E85" s="276"/>
      <c r="F85" s="276"/>
      <c r="G85" s="276"/>
    </row>
    <row r="86" spans="1:7" s="235" customFormat="1" x14ac:dyDescent="0.25">
      <c r="A86" s="215"/>
      <c r="B86" s="276"/>
      <c r="C86" s="276"/>
      <c r="D86" s="276"/>
      <c r="E86" s="276"/>
      <c r="F86" s="276"/>
      <c r="G86" s="276"/>
    </row>
    <row r="87" spans="1:7" s="235" customFormat="1" x14ac:dyDescent="0.25">
      <c r="A87" s="215"/>
      <c r="B87" s="276"/>
      <c r="C87" s="276"/>
      <c r="D87" s="276"/>
      <c r="E87" s="276"/>
      <c r="F87" s="276"/>
      <c r="G87" s="276"/>
    </row>
    <row r="88" spans="1:7" s="235" customFormat="1" x14ac:dyDescent="0.25">
      <c r="A88" s="215"/>
      <c r="B88" s="276"/>
      <c r="C88" s="276"/>
      <c r="D88" s="276"/>
      <c r="E88" s="276"/>
      <c r="F88" s="276"/>
      <c r="G88" s="276"/>
    </row>
    <row r="89" spans="1:7" s="235" customFormat="1" x14ac:dyDescent="0.25">
      <c r="A89" s="215"/>
      <c r="B89" s="276"/>
      <c r="C89" s="276"/>
      <c r="D89" s="276"/>
      <c r="E89" s="276"/>
      <c r="F89" s="276"/>
      <c r="G89" s="276"/>
    </row>
    <row r="90" spans="1:7" s="235" customFormat="1" x14ac:dyDescent="0.25">
      <c r="A90" s="215"/>
      <c r="B90" s="276"/>
      <c r="C90" s="276"/>
      <c r="D90" s="276"/>
      <c r="E90" s="276"/>
      <c r="F90" s="276"/>
      <c r="G90" s="276"/>
    </row>
    <row r="91" spans="1:7" s="235" customFormat="1" x14ac:dyDescent="0.25">
      <c r="A91" s="215"/>
      <c r="B91" s="276"/>
      <c r="C91" s="276"/>
      <c r="D91" s="276"/>
      <c r="E91" s="276"/>
      <c r="F91" s="276"/>
      <c r="G91" s="276"/>
    </row>
    <row r="92" spans="1:7" s="235" customFormat="1" x14ac:dyDescent="0.25">
      <c r="A92" s="215"/>
      <c r="B92" s="276"/>
      <c r="C92" s="276"/>
      <c r="D92" s="276"/>
      <c r="E92" s="276"/>
      <c r="F92" s="276"/>
      <c r="G92" s="276"/>
    </row>
    <row r="93" spans="1:7" s="235" customFormat="1" x14ac:dyDescent="0.25">
      <c r="A93" s="215"/>
      <c r="B93" s="276"/>
      <c r="C93" s="276"/>
      <c r="D93" s="276"/>
      <c r="E93" s="276"/>
      <c r="F93" s="276"/>
      <c r="G93" s="276"/>
    </row>
    <row r="94" spans="1:7" s="235" customFormat="1" x14ac:dyDescent="0.25">
      <c r="A94" s="215"/>
      <c r="B94" s="276"/>
      <c r="C94" s="276"/>
      <c r="D94" s="276"/>
      <c r="E94" s="276"/>
      <c r="F94" s="276"/>
      <c r="G94" s="276"/>
    </row>
    <row r="95" spans="1:7" x14ac:dyDescent="0.25">
      <c r="B95" s="276"/>
      <c r="C95" s="276"/>
      <c r="D95" s="276"/>
      <c r="E95" s="276"/>
      <c r="F95" s="276"/>
      <c r="G95" s="276"/>
    </row>
    <row r="96" spans="1:7" x14ac:dyDescent="0.25">
      <c r="B96" s="276"/>
      <c r="C96" s="276"/>
      <c r="D96" s="276"/>
      <c r="E96" s="276"/>
      <c r="F96" s="276"/>
      <c r="G96" s="276"/>
    </row>
    <row r="97" spans="2:7" x14ac:dyDescent="0.25">
      <c r="B97" s="276"/>
      <c r="C97" s="276"/>
      <c r="D97" s="276"/>
      <c r="E97" s="276"/>
      <c r="F97" s="276"/>
      <c r="G97" s="276"/>
    </row>
    <row r="98" spans="2:7" x14ac:dyDescent="0.25">
      <c r="B98" s="276"/>
      <c r="C98" s="276"/>
      <c r="D98" s="276"/>
      <c r="E98" s="276"/>
      <c r="F98" s="276"/>
      <c r="G98" s="276"/>
    </row>
    <row r="99" spans="2:7" x14ac:dyDescent="0.25">
      <c r="B99" s="276"/>
      <c r="C99" s="276"/>
      <c r="D99" s="276"/>
      <c r="E99" s="276"/>
      <c r="F99" s="276"/>
      <c r="G99" s="276"/>
    </row>
    <row r="100" spans="2:7" x14ac:dyDescent="0.25">
      <c r="B100" s="276"/>
      <c r="C100" s="276"/>
      <c r="D100" s="276"/>
      <c r="E100" s="276"/>
      <c r="F100" s="276"/>
      <c r="G100" s="276"/>
    </row>
    <row r="101" spans="2:7" x14ac:dyDescent="0.25">
      <c r="B101" s="276"/>
      <c r="C101" s="276"/>
      <c r="D101" s="276"/>
      <c r="E101" s="276"/>
      <c r="F101" s="276"/>
      <c r="G101" s="276"/>
    </row>
    <row r="102" spans="2:7" x14ac:dyDescent="0.25">
      <c r="B102" s="276"/>
      <c r="C102" s="276"/>
      <c r="D102" s="276"/>
      <c r="E102" s="276"/>
      <c r="F102" s="276"/>
      <c r="G102" s="276"/>
    </row>
    <row r="103" spans="2:7" x14ac:dyDescent="0.25">
      <c r="B103" s="276"/>
      <c r="C103" s="276"/>
      <c r="D103" s="276"/>
      <c r="E103" s="276"/>
      <c r="F103" s="276"/>
      <c r="G103" s="276"/>
    </row>
    <row r="104" spans="2:7" x14ac:dyDescent="0.25">
      <c r="B104" s="276"/>
      <c r="C104" s="276"/>
      <c r="D104" s="276"/>
      <c r="E104" s="276"/>
      <c r="F104" s="276"/>
      <c r="G104" s="276"/>
    </row>
    <row r="105" spans="2:7" x14ac:dyDescent="0.25">
      <c r="B105" s="276"/>
      <c r="C105" s="276"/>
      <c r="D105" s="276"/>
      <c r="E105" s="276"/>
      <c r="F105" s="276"/>
      <c r="G105" s="276"/>
    </row>
    <row r="106" spans="2:7" x14ac:dyDescent="0.25">
      <c r="B106" s="276"/>
      <c r="C106" s="276"/>
      <c r="D106" s="276"/>
      <c r="E106" s="276"/>
      <c r="F106" s="276"/>
      <c r="G106" s="276"/>
    </row>
    <row r="107" spans="2:7" x14ac:dyDescent="0.25">
      <c r="B107" s="276"/>
      <c r="C107" s="276"/>
      <c r="D107" s="276"/>
      <c r="E107" s="276"/>
      <c r="F107" s="276"/>
      <c r="G107" s="276"/>
    </row>
    <row r="108" spans="2:7" x14ac:dyDescent="0.25">
      <c r="B108" s="276"/>
      <c r="C108" s="276"/>
      <c r="D108" s="276"/>
      <c r="E108" s="276"/>
      <c r="F108" s="276"/>
      <c r="G108" s="276"/>
    </row>
    <row r="109" spans="2:7" x14ac:dyDescent="0.25">
      <c r="B109" s="276"/>
      <c r="C109" s="276"/>
      <c r="D109" s="276"/>
      <c r="E109" s="276"/>
      <c r="F109" s="276"/>
      <c r="G109" s="276"/>
    </row>
    <row r="110" spans="2:7" x14ac:dyDescent="0.25">
      <c r="B110" s="276"/>
      <c r="C110" s="276"/>
      <c r="D110" s="276"/>
      <c r="E110" s="276"/>
      <c r="F110" s="276"/>
      <c r="G110" s="276"/>
    </row>
    <row r="111" spans="2:7" x14ac:dyDescent="0.25">
      <c r="B111" s="276"/>
      <c r="C111" s="276"/>
      <c r="D111" s="276"/>
      <c r="E111" s="276"/>
      <c r="F111" s="276"/>
      <c r="G111" s="276"/>
    </row>
    <row r="112" spans="2:7" x14ac:dyDescent="0.25">
      <c r="B112" s="276"/>
      <c r="C112" s="276"/>
      <c r="D112" s="276"/>
      <c r="E112" s="276"/>
      <c r="F112" s="276"/>
      <c r="G112" s="276"/>
    </row>
    <row r="113" spans="2:7" x14ac:dyDescent="0.25">
      <c r="B113" s="276"/>
      <c r="C113" s="276"/>
      <c r="D113" s="276"/>
      <c r="E113" s="276"/>
      <c r="F113" s="276"/>
      <c r="G113" s="276"/>
    </row>
    <row r="114" spans="2:7" x14ac:dyDescent="0.25">
      <c r="B114" s="276"/>
      <c r="C114" s="276"/>
      <c r="D114" s="276"/>
      <c r="E114" s="276"/>
      <c r="F114" s="276"/>
      <c r="G114" s="276"/>
    </row>
    <row r="115" spans="2:7" x14ac:dyDescent="0.25">
      <c r="B115" s="276"/>
      <c r="C115" s="276"/>
      <c r="D115" s="276"/>
      <c r="E115" s="276"/>
      <c r="F115" s="276"/>
      <c r="G115" s="276"/>
    </row>
    <row r="116" spans="2:7" x14ac:dyDescent="0.25">
      <c r="B116" s="276"/>
      <c r="C116" s="276"/>
      <c r="D116" s="276"/>
      <c r="E116" s="276"/>
      <c r="F116" s="276"/>
      <c r="G116" s="276"/>
    </row>
    <row r="117" spans="2:7" x14ac:dyDescent="0.25">
      <c r="B117" s="276"/>
      <c r="C117" s="276"/>
      <c r="D117" s="276"/>
      <c r="E117" s="276"/>
      <c r="F117" s="276"/>
      <c r="G117" s="276"/>
    </row>
    <row r="118" spans="2:7" x14ac:dyDescent="0.25">
      <c r="B118" s="276"/>
      <c r="C118" s="276"/>
      <c r="D118" s="276"/>
      <c r="E118" s="276"/>
      <c r="F118" s="276"/>
      <c r="G118" s="276"/>
    </row>
    <row r="119" spans="2:7" x14ac:dyDescent="0.25">
      <c r="B119" s="276"/>
      <c r="C119" s="276"/>
      <c r="D119" s="276"/>
      <c r="E119" s="276"/>
      <c r="F119" s="276"/>
      <c r="G119" s="276"/>
    </row>
    <row r="120" spans="2:7" x14ac:dyDescent="0.25">
      <c r="B120" s="276"/>
      <c r="C120" s="276"/>
      <c r="D120" s="276"/>
      <c r="E120" s="276"/>
      <c r="F120" s="276"/>
      <c r="G120" s="276"/>
    </row>
    <row r="121" spans="2:7" x14ac:dyDescent="0.25">
      <c r="B121" s="276"/>
      <c r="C121" s="276"/>
      <c r="D121" s="276"/>
      <c r="E121" s="276"/>
      <c r="F121" s="276"/>
      <c r="G121" s="276"/>
    </row>
    <row r="122" spans="2:7" x14ac:dyDescent="0.25">
      <c r="B122" s="276"/>
      <c r="C122" s="276"/>
      <c r="D122" s="276"/>
      <c r="E122" s="276"/>
      <c r="F122" s="276"/>
      <c r="G122" s="276"/>
    </row>
    <row r="123" spans="2:7" x14ac:dyDescent="0.25">
      <c r="B123" s="276"/>
      <c r="C123" s="276"/>
      <c r="D123" s="276"/>
      <c r="E123" s="276"/>
      <c r="F123" s="276"/>
      <c r="G123" s="276"/>
    </row>
    <row r="124" spans="2:7" x14ac:dyDescent="0.25">
      <c r="B124" s="276"/>
      <c r="C124" s="276"/>
      <c r="D124" s="276"/>
      <c r="E124" s="276"/>
      <c r="F124" s="276"/>
      <c r="G124" s="276"/>
    </row>
    <row r="125" spans="2:7" x14ac:dyDescent="0.25">
      <c r="B125" s="276"/>
      <c r="C125" s="276"/>
      <c r="D125" s="276"/>
      <c r="E125" s="276"/>
      <c r="F125" s="276"/>
      <c r="G125" s="276"/>
    </row>
    <row r="126" spans="2:7" x14ac:dyDescent="0.25">
      <c r="B126" s="276"/>
      <c r="C126" s="276"/>
      <c r="D126" s="276"/>
      <c r="E126" s="276"/>
      <c r="F126" s="276"/>
      <c r="G126" s="276"/>
    </row>
    <row r="127" spans="2:7" x14ac:dyDescent="0.25">
      <c r="B127" s="276"/>
      <c r="C127" s="276"/>
      <c r="D127" s="276"/>
      <c r="E127" s="276"/>
      <c r="F127" s="276"/>
      <c r="G127" s="276"/>
    </row>
    <row r="128" spans="2:7" x14ac:dyDescent="0.25">
      <c r="B128" s="276"/>
      <c r="C128" s="276"/>
      <c r="D128" s="276"/>
      <c r="E128" s="276"/>
      <c r="F128" s="276"/>
      <c r="G128" s="276"/>
    </row>
    <row r="129" spans="2:7" x14ac:dyDescent="0.25">
      <c r="B129" s="276"/>
      <c r="C129" s="276"/>
      <c r="D129" s="276"/>
      <c r="E129" s="276"/>
      <c r="F129" s="276"/>
      <c r="G129" s="276"/>
    </row>
    <row r="130" spans="2:7" x14ac:dyDescent="0.25">
      <c r="B130" s="276"/>
      <c r="C130" s="276"/>
      <c r="D130" s="276"/>
      <c r="E130" s="276"/>
      <c r="F130" s="276"/>
      <c r="G130" s="276"/>
    </row>
    <row r="131" spans="2:7" x14ac:dyDescent="0.25">
      <c r="B131" s="276"/>
      <c r="C131" s="276"/>
      <c r="D131" s="276"/>
      <c r="E131" s="276"/>
      <c r="F131" s="276"/>
      <c r="G131" s="276"/>
    </row>
    <row r="132" spans="2:7" x14ac:dyDescent="0.25">
      <c r="B132" s="276"/>
      <c r="C132" s="276"/>
      <c r="D132" s="276"/>
      <c r="E132" s="276"/>
      <c r="F132" s="276"/>
      <c r="G132" s="276"/>
    </row>
    <row r="133" spans="2:7" x14ac:dyDescent="0.25">
      <c r="B133" s="276"/>
      <c r="C133" s="276"/>
      <c r="D133" s="276"/>
      <c r="E133" s="276"/>
      <c r="F133" s="276"/>
      <c r="G133" s="276"/>
    </row>
    <row r="134" spans="2:7" x14ac:dyDescent="0.25">
      <c r="B134" s="276"/>
      <c r="C134" s="276"/>
      <c r="D134" s="276"/>
      <c r="E134" s="276"/>
      <c r="F134" s="276"/>
      <c r="G134" s="276"/>
    </row>
    <row r="135" spans="2:7" x14ac:dyDescent="0.25">
      <c r="B135" s="276"/>
      <c r="C135" s="276"/>
      <c r="D135" s="276"/>
      <c r="E135" s="276"/>
      <c r="F135" s="276"/>
      <c r="G135" s="276"/>
    </row>
    <row r="136" spans="2:7" x14ac:dyDescent="0.25">
      <c r="B136" s="276"/>
      <c r="C136" s="276"/>
      <c r="D136" s="276"/>
      <c r="E136" s="276"/>
      <c r="F136" s="276"/>
      <c r="G136" s="276"/>
    </row>
    <row r="137" spans="2:7" x14ac:dyDescent="0.25">
      <c r="B137" s="276"/>
      <c r="C137" s="276"/>
      <c r="D137" s="276"/>
      <c r="E137" s="276"/>
      <c r="F137" s="276"/>
      <c r="G137" s="276"/>
    </row>
    <row r="138" spans="2:7" x14ac:dyDescent="0.25">
      <c r="B138" s="276"/>
      <c r="C138" s="276"/>
      <c r="D138" s="276"/>
      <c r="E138" s="276"/>
      <c r="F138" s="276"/>
      <c r="G138" s="276"/>
    </row>
    <row r="139" spans="2:7" x14ac:dyDescent="0.25">
      <c r="B139" s="276"/>
      <c r="C139" s="276"/>
      <c r="D139" s="276"/>
      <c r="E139" s="276"/>
      <c r="F139" s="276"/>
      <c r="G139" s="276"/>
    </row>
    <row r="140" spans="2:7" x14ac:dyDescent="0.25">
      <c r="B140" s="276"/>
      <c r="C140" s="276"/>
      <c r="D140" s="276"/>
      <c r="E140" s="276"/>
      <c r="F140" s="276"/>
      <c r="G140" s="276"/>
    </row>
    <row r="141" spans="2:7" x14ac:dyDescent="0.25">
      <c r="B141" s="276"/>
      <c r="C141" s="276"/>
      <c r="D141" s="276"/>
      <c r="E141" s="276"/>
      <c r="F141" s="276"/>
      <c r="G141" s="276"/>
    </row>
    <row r="142" spans="2:7" x14ac:dyDescent="0.25">
      <c r="B142" s="276"/>
      <c r="C142" s="276"/>
      <c r="D142" s="276"/>
      <c r="E142" s="276"/>
      <c r="F142" s="276"/>
      <c r="G142" s="276"/>
    </row>
    <row r="143" spans="2:7" x14ac:dyDescent="0.25">
      <c r="B143" s="276"/>
      <c r="C143" s="276"/>
      <c r="D143" s="276"/>
      <c r="E143" s="276"/>
      <c r="F143" s="276"/>
      <c r="G143" s="276"/>
    </row>
    <row r="144" spans="2:7" x14ac:dyDescent="0.25">
      <c r="B144" s="276"/>
      <c r="C144" s="276"/>
      <c r="D144" s="276"/>
      <c r="E144" s="276"/>
      <c r="F144" s="276"/>
      <c r="G144" s="276"/>
    </row>
    <row r="145" spans="2:7" x14ac:dyDescent="0.25">
      <c r="B145" s="276"/>
      <c r="C145" s="276"/>
      <c r="D145" s="276"/>
      <c r="E145" s="276"/>
      <c r="F145" s="276"/>
      <c r="G145" s="276"/>
    </row>
    <row r="146" spans="2:7" x14ac:dyDescent="0.25">
      <c r="B146" s="276"/>
      <c r="C146" s="276"/>
      <c r="D146" s="276"/>
      <c r="E146" s="276"/>
      <c r="F146" s="276"/>
      <c r="G146" s="276"/>
    </row>
    <row r="147" spans="2:7" x14ac:dyDescent="0.25">
      <c r="B147" s="276"/>
      <c r="C147" s="276"/>
      <c r="D147" s="276"/>
      <c r="E147" s="276"/>
      <c r="F147" s="276"/>
      <c r="G147" s="276"/>
    </row>
    <row r="148" spans="2:7" x14ac:dyDescent="0.25">
      <c r="B148" s="276"/>
      <c r="C148" s="276"/>
      <c r="D148" s="276"/>
      <c r="E148" s="276"/>
      <c r="F148" s="276"/>
      <c r="G148" s="276"/>
    </row>
    <row r="149" spans="2:7" x14ac:dyDescent="0.25">
      <c r="B149" s="276"/>
      <c r="C149" s="276"/>
      <c r="D149" s="276"/>
      <c r="E149" s="276"/>
      <c r="F149" s="276"/>
      <c r="G149" s="276"/>
    </row>
    <row r="150" spans="2:7" x14ac:dyDescent="0.25">
      <c r="B150" s="276"/>
      <c r="C150" s="276"/>
      <c r="D150" s="276"/>
      <c r="E150" s="276"/>
      <c r="F150" s="276"/>
      <c r="G150" s="276"/>
    </row>
    <row r="151" spans="2:7" x14ac:dyDescent="0.25">
      <c r="B151" s="276"/>
      <c r="C151" s="276"/>
      <c r="D151" s="276"/>
      <c r="E151" s="276"/>
      <c r="F151" s="276"/>
      <c r="G151" s="276"/>
    </row>
    <row r="152" spans="2:7" x14ac:dyDescent="0.25">
      <c r="B152" s="276"/>
      <c r="C152" s="276"/>
      <c r="D152" s="276"/>
      <c r="E152" s="276"/>
      <c r="F152" s="276"/>
      <c r="G152" s="276"/>
    </row>
    <row r="153" spans="2:7" x14ac:dyDescent="0.25">
      <c r="B153" s="276"/>
      <c r="C153" s="276"/>
      <c r="D153" s="276"/>
      <c r="E153" s="276"/>
      <c r="F153" s="276"/>
      <c r="G153" s="276"/>
    </row>
    <row r="154" spans="2:7" x14ac:dyDescent="0.25">
      <c r="B154" s="276"/>
      <c r="C154" s="276"/>
      <c r="D154" s="276"/>
      <c r="E154" s="276"/>
      <c r="F154" s="276"/>
      <c r="G154" s="276"/>
    </row>
    <row r="155" spans="2:7" x14ac:dyDescent="0.25">
      <c r="B155" s="276"/>
      <c r="C155" s="276"/>
      <c r="D155" s="276"/>
      <c r="E155" s="276"/>
      <c r="F155" s="276"/>
      <c r="G155" s="276"/>
    </row>
    <row r="156" spans="2:7" x14ac:dyDescent="0.25">
      <c r="B156" s="276"/>
      <c r="C156" s="276"/>
      <c r="D156" s="276"/>
      <c r="E156" s="276"/>
      <c r="F156" s="276"/>
      <c r="G156" s="276"/>
    </row>
    <row r="157" spans="2:7" x14ac:dyDescent="0.25">
      <c r="B157" s="276"/>
      <c r="C157" s="276"/>
      <c r="D157" s="276"/>
      <c r="E157" s="276"/>
      <c r="F157" s="276"/>
      <c r="G157" s="276"/>
    </row>
    <row r="158" spans="2:7" x14ac:dyDescent="0.25">
      <c r="B158" s="276"/>
      <c r="C158" s="276"/>
      <c r="D158" s="276"/>
      <c r="E158" s="276"/>
      <c r="F158" s="276"/>
      <c r="G158" s="276"/>
    </row>
    <row r="159" spans="2:7" x14ac:dyDescent="0.25">
      <c r="B159" s="276"/>
      <c r="C159" s="276"/>
      <c r="D159" s="276"/>
      <c r="E159" s="276"/>
      <c r="F159" s="276"/>
      <c r="G159" s="276"/>
    </row>
    <row r="160" spans="2:7" x14ac:dyDescent="0.25">
      <c r="B160" s="276"/>
      <c r="C160" s="276"/>
      <c r="D160" s="276"/>
      <c r="E160" s="276"/>
      <c r="F160" s="276"/>
      <c r="G160" s="276"/>
    </row>
    <row r="161" spans="2:7" x14ac:dyDescent="0.25">
      <c r="B161" s="276"/>
      <c r="C161" s="276"/>
      <c r="D161" s="276"/>
      <c r="E161" s="276"/>
      <c r="F161" s="276"/>
      <c r="G161" s="276"/>
    </row>
    <row r="162" spans="2:7" x14ac:dyDescent="0.25">
      <c r="B162" s="276"/>
      <c r="C162" s="276"/>
      <c r="D162" s="276"/>
      <c r="E162" s="276"/>
      <c r="F162" s="276"/>
      <c r="G162" s="276"/>
    </row>
    <row r="163" spans="2:7" x14ac:dyDescent="0.25">
      <c r="B163" s="276"/>
      <c r="C163" s="276"/>
      <c r="D163" s="276"/>
      <c r="E163" s="276"/>
      <c r="F163" s="276"/>
      <c r="G163" s="276"/>
    </row>
    <row r="164" spans="2:7" x14ac:dyDescent="0.25">
      <c r="B164" s="276"/>
      <c r="C164" s="276"/>
      <c r="D164" s="276"/>
      <c r="E164" s="276"/>
      <c r="F164" s="276"/>
      <c r="G164" s="276"/>
    </row>
    <row r="165" spans="2:7" x14ac:dyDescent="0.25">
      <c r="B165" s="276"/>
      <c r="C165" s="276"/>
      <c r="D165" s="276"/>
      <c r="E165" s="276"/>
      <c r="F165" s="276"/>
      <c r="G165" s="276"/>
    </row>
    <row r="166" spans="2:7" x14ac:dyDescent="0.25">
      <c r="B166" s="276"/>
      <c r="C166" s="276"/>
      <c r="D166" s="276"/>
      <c r="E166" s="276"/>
      <c r="F166" s="276"/>
      <c r="G166" s="276"/>
    </row>
    <row r="167" spans="2:7" x14ac:dyDescent="0.25">
      <c r="B167" s="276"/>
      <c r="C167" s="276"/>
      <c r="D167" s="276"/>
      <c r="E167" s="276"/>
      <c r="F167" s="276"/>
      <c r="G167" s="276"/>
    </row>
    <row r="168" spans="2:7" x14ac:dyDescent="0.25">
      <c r="B168" s="276"/>
      <c r="C168" s="276"/>
      <c r="D168" s="276"/>
      <c r="E168" s="276"/>
      <c r="F168" s="276"/>
      <c r="G168" s="276"/>
    </row>
    <row r="169" spans="2:7" x14ac:dyDescent="0.25">
      <c r="B169" s="276"/>
      <c r="C169" s="276"/>
      <c r="D169" s="276"/>
      <c r="E169" s="276"/>
      <c r="F169" s="276"/>
      <c r="G169" s="276"/>
    </row>
    <row r="170" spans="2:7" x14ac:dyDescent="0.25">
      <c r="B170" s="276"/>
      <c r="C170" s="276"/>
      <c r="D170" s="276"/>
      <c r="E170" s="276"/>
      <c r="F170" s="276"/>
      <c r="G170" s="276"/>
    </row>
    <row r="171" spans="2:7" x14ac:dyDescent="0.25">
      <c r="B171" s="276"/>
      <c r="C171" s="276"/>
      <c r="D171" s="276"/>
      <c r="E171" s="276"/>
      <c r="F171" s="276"/>
      <c r="G171" s="276"/>
    </row>
    <row r="172" spans="2:7" x14ac:dyDescent="0.25">
      <c r="B172" s="276"/>
      <c r="C172" s="276"/>
      <c r="D172" s="276"/>
      <c r="E172" s="276"/>
      <c r="F172" s="276"/>
      <c r="G172" s="276"/>
    </row>
    <row r="173" spans="2:7" x14ac:dyDescent="0.25">
      <c r="B173" s="276"/>
      <c r="C173" s="276"/>
      <c r="D173" s="276"/>
      <c r="E173" s="276"/>
      <c r="F173" s="276"/>
      <c r="G173" s="276"/>
    </row>
    <row r="174" spans="2:7" x14ac:dyDescent="0.25">
      <c r="B174" s="276"/>
      <c r="C174" s="276"/>
      <c r="D174" s="276"/>
      <c r="E174" s="276"/>
      <c r="F174" s="276"/>
      <c r="G174" s="276"/>
    </row>
    <row r="175" spans="2:7" x14ac:dyDescent="0.25">
      <c r="B175" s="276"/>
      <c r="C175" s="276"/>
      <c r="D175" s="276"/>
      <c r="E175" s="276"/>
      <c r="F175" s="276"/>
      <c r="G175" s="276"/>
    </row>
    <row r="176" spans="2:7" x14ac:dyDescent="0.25">
      <c r="B176" s="276"/>
      <c r="C176" s="276"/>
      <c r="D176" s="276"/>
      <c r="E176" s="276"/>
      <c r="F176" s="276"/>
      <c r="G176" s="276"/>
    </row>
    <row r="177" spans="2:7" x14ac:dyDescent="0.25">
      <c r="B177" s="276"/>
      <c r="C177" s="276"/>
      <c r="D177" s="276"/>
      <c r="E177" s="276"/>
      <c r="F177" s="276"/>
      <c r="G177" s="276"/>
    </row>
    <row r="178" spans="2:7" x14ac:dyDescent="0.25">
      <c r="B178" s="276"/>
      <c r="C178" s="276"/>
      <c r="D178" s="276"/>
      <c r="E178" s="276"/>
      <c r="F178" s="276"/>
      <c r="G178" s="276"/>
    </row>
    <row r="179" spans="2:7" x14ac:dyDescent="0.25">
      <c r="B179" s="276"/>
      <c r="C179" s="276"/>
      <c r="D179" s="276"/>
      <c r="E179" s="276"/>
      <c r="F179" s="276"/>
      <c r="G179" s="276"/>
    </row>
    <row r="180" spans="2:7" x14ac:dyDescent="0.25">
      <c r="B180" s="276"/>
      <c r="C180" s="276"/>
      <c r="D180" s="276"/>
      <c r="E180" s="276"/>
      <c r="F180" s="276"/>
      <c r="G180" s="276"/>
    </row>
    <row r="181" spans="2:7" x14ac:dyDescent="0.25">
      <c r="B181" s="276"/>
      <c r="C181" s="276"/>
      <c r="D181" s="276"/>
      <c r="E181" s="276"/>
      <c r="F181" s="276"/>
      <c r="G181" s="276"/>
    </row>
    <row r="182" spans="2:7" x14ac:dyDescent="0.25">
      <c r="B182" s="276"/>
      <c r="C182" s="276"/>
      <c r="D182" s="276"/>
      <c r="E182" s="276"/>
      <c r="F182" s="276"/>
      <c r="G182" s="276"/>
    </row>
    <row r="183" spans="2:7" x14ac:dyDescent="0.25">
      <c r="B183" s="276"/>
      <c r="C183" s="276"/>
      <c r="D183" s="276"/>
      <c r="E183" s="276"/>
      <c r="F183" s="276"/>
      <c r="G183" s="276"/>
    </row>
    <row r="184" spans="2:7" x14ac:dyDescent="0.25">
      <c r="B184" s="276"/>
      <c r="C184" s="276"/>
      <c r="D184" s="276"/>
      <c r="E184" s="276"/>
      <c r="F184" s="276"/>
      <c r="G184" s="276"/>
    </row>
    <row r="185" spans="2:7" x14ac:dyDescent="0.25">
      <c r="B185" s="276"/>
      <c r="C185" s="276"/>
      <c r="D185" s="276"/>
      <c r="E185" s="276"/>
      <c r="F185" s="276"/>
      <c r="G185" s="276"/>
    </row>
    <row r="186" spans="2:7" x14ac:dyDescent="0.25">
      <c r="B186" s="276"/>
      <c r="C186" s="276"/>
      <c r="D186" s="276"/>
      <c r="E186" s="276"/>
      <c r="F186" s="276"/>
      <c r="G186" s="276"/>
    </row>
    <row r="187" spans="2:7" x14ac:dyDescent="0.25">
      <c r="B187" s="276"/>
      <c r="C187" s="276"/>
      <c r="D187" s="276"/>
      <c r="E187" s="276"/>
      <c r="F187" s="276"/>
      <c r="G187" s="276"/>
    </row>
    <row r="188" spans="2:7" x14ac:dyDescent="0.25">
      <c r="B188" s="276"/>
      <c r="C188" s="276"/>
      <c r="D188" s="276"/>
      <c r="E188" s="276"/>
      <c r="F188" s="276"/>
      <c r="G188" s="276"/>
    </row>
    <row r="189" spans="2:7" x14ac:dyDescent="0.25">
      <c r="B189" s="276"/>
      <c r="C189" s="276"/>
      <c r="D189" s="276"/>
      <c r="E189" s="276"/>
      <c r="F189" s="276"/>
      <c r="G189" s="276"/>
    </row>
    <row r="190" spans="2:7" x14ac:dyDescent="0.25">
      <c r="B190" s="276"/>
      <c r="C190" s="276"/>
      <c r="D190" s="276"/>
      <c r="E190" s="276"/>
      <c r="F190" s="276"/>
      <c r="G190" s="276"/>
    </row>
    <row r="191" spans="2:7" x14ac:dyDescent="0.25">
      <c r="B191" s="276"/>
      <c r="C191" s="276"/>
      <c r="D191" s="276"/>
      <c r="E191" s="276"/>
      <c r="F191" s="276"/>
      <c r="G191" s="276"/>
    </row>
    <row r="192" spans="2:7" x14ac:dyDescent="0.25">
      <c r="B192" s="276"/>
      <c r="C192" s="276"/>
      <c r="D192" s="276"/>
      <c r="E192" s="276"/>
      <c r="F192" s="276"/>
      <c r="G192" s="276"/>
    </row>
    <row r="193" spans="2:7" x14ac:dyDescent="0.25">
      <c r="B193" s="276"/>
      <c r="C193" s="276"/>
      <c r="D193" s="276"/>
      <c r="E193" s="276"/>
      <c r="F193" s="276"/>
      <c r="G193" s="276"/>
    </row>
    <row r="194" spans="2:7" x14ac:dyDescent="0.25">
      <c r="B194" s="276"/>
      <c r="C194" s="276"/>
      <c r="D194" s="276"/>
      <c r="E194" s="276"/>
      <c r="F194" s="276"/>
      <c r="G194" s="276"/>
    </row>
    <row r="195" spans="2:7" x14ac:dyDescent="0.25">
      <c r="B195" s="276"/>
      <c r="C195" s="276"/>
      <c r="D195" s="276"/>
      <c r="E195" s="276"/>
      <c r="F195" s="276"/>
      <c r="G195" s="276"/>
    </row>
    <row r="196" spans="2:7" x14ac:dyDescent="0.25">
      <c r="B196" s="276"/>
      <c r="C196" s="276"/>
      <c r="D196" s="276"/>
      <c r="E196" s="276"/>
      <c r="F196" s="276"/>
      <c r="G196" s="276"/>
    </row>
    <row r="197" spans="2:7" x14ac:dyDescent="0.25">
      <c r="B197" s="276"/>
      <c r="C197" s="276"/>
      <c r="D197" s="276"/>
      <c r="E197" s="276"/>
      <c r="F197" s="276"/>
      <c r="G197" s="276"/>
    </row>
    <row r="198" spans="2:7" x14ac:dyDescent="0.25">
      <c r="B198" s="276"/>
      <c r="C198" s="276"/>
      <c r="D198" s="276"/>
      <c r="E198" s="276"/>
      <c r="F198" s="276"/>
      <c r="G198" s="276"/>
    </row>
    <row r="199" spans="2:7" x14ac:dyDescent="0.25">
      <c r="B199" s="276"/>
      <c r="C199" s="276"/>
      <c r="D199" s="276"/>
      <c r="E199" s="276"/>
      <c r="F199" s="276"/>
      <c r="G199" s="276"/>
    </row>
    <row r="200" spans="2:7" x14ac:dyDescent="0.25">
      <c r="B200" s="276"/>
      <c r="C200" s="276"/>
      <c r="D200" s="276"/>
      <c r="E200" s="276"/>
      <c r="F200" s="276"/>
      <c r="G200" s="276"/>
    </row>
    <row r="201" spans="2:7" x14ac:dyDescent="0.25">
      <c r="B201" s="276"/>
      <c r="C201" s="276"/>
      <c r="D201" s="276"/>
      <c r="E201" s="276"/>
      <c r="F201" s="276"/>
      <c r="G201" s="276"/>
    </row>
    <row r="202" spans="2:7" x14ac:dyDescent="0.25">
      <c r="B202" s="276"/>
      <c r="C202" s="276"/>
      <c r="D202" s="276"/>
      <c r="E202" s="276"/>
      <c r="F202" s="276"/>
      <c r="G202" s="276"/>
    </row>
    <row r="203" spans="2:7" x14ac:dyDescent="0.25">
      <c r="B203" s="276"/>
      <c r="C203" s="276"/>
      <c r="D203" s="276"/>
      <c r="E203" s="276"/>
      <c r="F203" s="276"/>
      <c r="G203" s="276"/>
    </row>
    <row r="204" spans="2:7" x14ac:dyDescent="0.25">
      <c r="B204" s="276"/>
      <c r="C204" s="276"/>
      <c r="D204" s="276"/>
      <c r="E204" s="276"/>
      <c r="F204" s="276"/>
      <c r="G204" s="276"/>
    </row>
    <row r="205" spans="2:7" x14ac:dyDescent="0.25">
      <c r="B205" s="276"/>
      <c r="C205" s="276"/>
      <c r="D205" s="276"/>
      <c r="E205" s="276"/>
      <c r="F205" s="276"/>
      <c r="G205" s="276"/>
    </row>
    <row r="206" spans="2:7" x14ac:dyDescent="0.25">
      <c r="B206" s="276"/>
      <c r="C206" s="276"/>
      <c r="D206" s="276"/>
      <c r="E206" s="276"/>
      <c r="F206" s="276"/>
      <c r="G206" s="276"/>
    </row>
    <row r="207" spans="2:7" x14ac:dyDescent="0.25">
      <c r="B207" s="276"/>
      <c r="C207" s="276"/>
      <c r="D207" s="276"/>
      <c r="E207" s="276"/>
      <c r="F207" s="276"/>
      <c r="G207" s="276"/>
    </row>
    <row r="208" spans="2:7" x14ac:dyDescent="0.25">
      <c r="B208" s="276"/>
      <c r="C208" s="276"/>
      <c r="D208" s="276"/>
      <c r="E208" s="276"/>
      <c r="F208" s="276"/>
      <c r="G208" s="276"/>
    </row>
    <row r="209" spans="2:7" x14ac:dyDescent="0.25">
      <c r="B209" s="276"/>
      <c r="C209" s="276"/>
      <c r="D209" s="276"/>
      <c r="E209" s="276"/>
      <c r="F209" s="276"/>
      <c r="G209" s="276"/>
    </row>
    <row r="210" spans="2:7" x14ac:dyDescent="0.25">
      <c r="B210" s="276"/>
      <c r="C210" s="276"/>
      <c r="D210" s="276"/>
      <c r="E210" s="276"/>
      <c r="F210" s="276"/>
      <c r="G210" s="276"/>
    </row>
    <row r="211" spans="2:7" x14ac:dyDescent="0.25">
      <c r="B211" s="276"/>
      <c r="C211" s="276"/>
      <c r="D211" s="276"/>
      <c r="E211" s="276"/>
      <c r="F211" s="276"/>
      <c r="G211" s="276"/>
    </row>
  </sheetData>
  <mergeCells count="8">
    <mergeCell ref="A51:C51"/>
    <mergeCell ref="D51:H51"/>
    <mergeCell ref="B2:G2"/>
    <mergeCell ref="B3:G3"/>
    <mergeCell ref="B4:G4"/>
    <mergeCell ref="B5:G5"/>
    <mergeCell ref="A50:C50"/>
    <mergeCell ref="D50:H50"/>
  </mergeCells>
  <pageMargins left="0.3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Y90"/>
  <sheetViews>
    <sheetView showGridLines="0" tabSelected="1" zoomScale="70" zoomScaleNormal="70" workbookViewId="0">
      <selection activeCell="C10" sqref="C10"/>
    </sheetView>
  </sheetViews>
  <sheetFormatPr baseColWidth="10" defaultRowHeight="15" x14ac:dyDescent="0.25"/>
  <cols>
    <col min="1" max="1" width="10.85546875" customWidth="1"/>
    <col min="2" max="2" width="52.5703125" customWidth="1"/>
    <col min="3" max="3" width="171.42578125" customWidth="1"/>
    <col min="4" max="4" width="17.85546875" customWidth="1"/>
    <col min="5" max="5" width="20.42578125" customWidth="1"/>
    <col min="6" max="6" width="28.42578125" customWidth="1"/>
    <col min="7" max="7" width="22.7109375" bestFit="1" customWidth="1"/>
    <col min="8" max="8" width="14.85546875" customWidth="1"/>
    <col min="9" max="9" width="20.140625" customWidth="1"/>
    <col min="10" max="10" width="20.28515625" customWidth="1"/>
    <col min="11" max="11" width="22.42578125" bestFit="1" customWidth="1"/>
    <col min="12" max="12" width="17.42578125" customWidth="1"/>
    <col min="13" max="13" width="19.42578125" customWidth="1"/>
    <col min="14" max="14" width="26.7109375" customWidth="1"/>
    <col min="15" max="15" width="22.140625" customWidth="1"/>
    <col min="16" max="16" width="20.28515625" customWidth="1"/>
    <col min="17" max="17" width="18.140625" bestFit="1" customWidth="1"/>
  </cols>
  <sheetData>
    <row r="1" spans="1:18" ht="19.5" thickBot="1" x14ac:dyDescent="0.35">
      <c r="A1" s="2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28"/>
    </row>
    <row r="2" spans="1:18" ht="23.25" x14ac:dyDescent="0.35">
      <c r="A2" s="28"/>
      <c r="B2" s="330" t="s">
        <v>91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2"/>
      <c r="Q2" s="28"/>
    </row>
    <row r="3" spans="1:18" ht="23.25" x14ac:dyDescent="0.35">
      <c r="A3" s="28"/>
      <c r="B3" s="333" t="s">
        <v>44</v>
      </c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5"/>
      <c r="Q3" s="28"/>
    </row>
    <row r="4" spans="1:18" ht="23.25" x14ac:dyDescent="0.35">
      <c r="A4" s="28"/>
      <c r="B4" s="333" t="s">
        <v>45</v>
      </c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5"/>
      <c r="Q4" s="28"/>
    </row>
    <row r="5" spans="1:18" ht="23.25" x14ac:dyDescent="0.35">
      <c r="A5" s="28"/>
      <c r="B5" s="333" t="s">
        <v>46</v>
      </c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5"/>
      <c r="Q5" s="28"/>
    </row>
    <row r="6" spans="1:18" ht="24" thickBot="1" x14ac:dyDescent="0.35">
      <c r="A6" s="28"/>
      <c r="B6" s="364" t="s">
        <v>370</v>
      </c>
      <c r="C6" s="365"/>
      <c r="D6" s="365"/>
      <c r="E6" s="365"/>
      <c r="F6" s="365"/>
      <c r="G6" s="365"/>
      <c r="H6" s="365"/>
      <c r="I6" s="366"/>
      <c r="J6" s="365"/>
      <c r="K6" s="365"/>
      <c r="L6" s="365"/>
      <c r="M6" s="365"/>
      <c r="N6" s="365"/>
      <c r="O6" s="366"/>
      <c r="P6" s="367"/>
      <c r="Q6" s="28"/>
    </row>
    <row r="7" spans="1:18" ht="84.75" thickBot="1" x14ac:dyDescent="0.35">
      <c r="A7" s="28"/>
      <c r="B7" s="32" t="s">
        <v>2</v>
      </c>
      <c r="C7" s="32" t="s">
        <v>3</v>
      </c>
      <c r="D7" s="32" t="s">
        <v>197</v>
      </c>
      <c r="E7" s="33" t="s">
        <v>82</v>
      </c>
      <c r="F7" s="33" t="s">
        <v>79</v>
      </c>
      <c r="G7" s="33" t="s">
        <v>80</v>
      </c>
      <c r="H7" s="34" t="s">
        <v>77</v>
      </c>
      <c r="I7" s="35" t="s">
        <v>81</v>
      </c>
      <c r="J7" s="36" t="s">
        <v>78</v>
      </c>
      <c r="K7" s="37" t="s">
        <v>47</v>
      </c>
      <c r="L7" s="37" t="s">
        <v>48</v>
      </c>
      <c r="M7" s="37" t="s">
        <v>49</v>
      </c>
      <c r="N7" s="38" t="s">
        <v>50</v>
      </c>
      <c r="O7" s="39" t="s">
        <v>99</v>
      </c>
      <c r="P7" s="40" t="s">
        <v>51</v>
      </c>
      <c r="Q7" s="28"/>
    </row>
    <row r="8" spans="1:18" ht="18.75" x14ac:dyDescent="0.3">
      <c r="A8" s="28"/>
      <c r="B8" s="44" t="s">
        <v>89</v>
      </c>
      <c r="C8" s="123" t="s">
        <v>6</v>
      </c>
      <c r="D8" s="123" t="s">
        <v>52</v>
      </c>
      <c r="E8" s="123" t="s">
        <v>5</v>
      </c>
      <c r="F8" s="41">
        <v>44695</v>
      </c>
      <c r="G8" s="41" t="s">
        <v>7</v>
      </c>
      <c r="H8" s="173"/>
      <c r="I8" s="41" t="s">
        <v>53</v>
      </c>
      <c r="J8" s="42"/>
      <c r="K8" s="46"/>
      <c r="L8" s="31"/>
      <c r="M8" s="31"/>
      <c r="N8" s="31">
        <v>9000</v>
      </c>
      <c r="O8" s="42">
        <f>SUM(J8:N8)</f>
        <v>9000</v>
      </c>
      <c r="P8" s="43" t="s">
        <v>54</v>
      </c>
      <c r="Q8" s="110"/>
      <c r="R8" s="5"/>
    </row>
    <row r="9" spans="1:18" ht="18.75" x14ac:dyDescent="0.3">
      <c r="A9" s="28"/>
      <c r="B9" s="118" t="s">
        <v>89</v>
      </c>
      <c r="C9" s="118" t="s">
        <v>335</v>
      </c>
      <c r="D9" s="118" t="s">
        <v>52</v>
      </c>
      <c r="E9" s="163" t="s">
        <v>450</v>
      </c>
      <c r="F9" s="186">
        <v>45552</v>
      </c>
      <c r="G9" s="187">
        <v>45517</v>
      </c>
      <c r="H9" s="163"/>
      <c r="I9" s="41" t="s">
        <v>53</v>
      </c>
      <c r="J9" s="42">
        <v>54000</v>
      </c>
      <c r="K9" s="46"/>
      <c r="L9" s="31"/>
      <c r="M9" s="31"/>
      <c r="N9" s="31"/>
      <c r="O9" s="42">
        <f>SUM(J9:N9)</f>
        <v>54000</v>
      </c>
      <c r="P9" s="43" t="s">
        <v>54</v>
      </c>
      <c r="Q9" s="110"/>
      <c r="R9" s="5"/>
    </row>
    <row r="10" spans="1:18" ht="37.5" x14ac:dyDescent="0.3">
      <c r="A10" s="28"/>
      <c r="B10" s="118" t="s">
        <v>89</v>
      </c>
      <c r="C10" s="118" t="s">
        <v>335</v>
      </c>
      <c r="D10" s="118" t="s">
        <v>52</v>
      </c>
      <c r="E10" s="163" t="s">
        <v>510</v>
      </c>
      <c r="F10" s="186">
        <v>45562</v>
      </c>
      <c r="G10" s="187">
        <v>45544</v>
      </c>
      <c r="H10" s="163"/>
      <c r="I10" s="41" t="s">
        <v>53</v>
      </c>
      <c r="J10" s="42">
        <v>12000</v>
      </c>
      <c r="K10" s="46"/>
      <c r="L10" s="31"/>
      <c r="M10" s="31"/>
      <c r="N10" s="31"/>
      <c r="O10" s="42">
        <f>SUM(J10:N10)</f>
        <v>12000</v>
      </c>
      <c r="P10" s="43" t="s">
        <v>54</v>
      </c>
      <c r="Q10" s="110"/>
      <c r="R10" s="5"/>
    </row>
    <row r="11" spans="1:18" ht="18.75" x14ac:dyDescent="0.3">
      <c r="A11" s="28"/>
      <c r="B11" s="47" t="s">
        <v>140</v>
      </c>
      <c r="C11" s="123" t="s">
        <v>185</v>
      </c>
      <c r="D11" s="123" t="s">
        <v>110</v>
      </c>
      <c r="E11" s="123" t="s">
        <v>184</v>
      </c>
      <c r="F11" s="41">
        <v>45307</v>
      </c>
      <c r="G11" s="41">
        <v>45288</v>
      </c>
      <c r="H11" s="173"/>
      <c r="I11" s="41" t="s">
        <v>53</v>
      </c>
      <c r="J11" s="42"/>
      <c r="K11" s="46"/>
      <c r="L11" s="31"/>
      <c r="M11" s="31"/>
      <c r="N11" s="31">
        <v>15562.1</v>
      </c>
      <c r="O11" s="42">
        <f t="shared" ref="O11:O24" si="0">SUM(J11:N11)</f>
        <v>15562.1</v>
      </c>
      <c r="P11" s="43" t="s">
        <v>54</v>
      </c>
      <c r="Q11" s="110"/>
      <c r="R11" s="5"/>
    </row>
    <row r="12" spans="1:18" ht="18.75" x14ac:dyDescent="0.3">
      <c r="A12" s="28"/>
      <c r="B12" s="47" t="s">
        <v>140</v>
      </c>
      <c r="C12" s="44" t="s">
        <v>185</v>
      </c>
      <c r="D12" s="44" t="s">
        <v>110</v>
      </c>
      <c r="E12" s="44" t="s">
        <v>183</v>
      </c>
      <c r="F12" s="45">
        <v>45307</v>
      </c>
      <c r="G12" s="45">
        <v>45288</v>
      </c>
      <c r="H12" s="45"/>
      <c r="I12" s="41" t="s">
        <v>53</v>
      </c>
      <c r="J12" s="46"/>
      <c r="K12" s="46"/>
      <c r="L12" s="31"/>
      <c r="M12" s="31"/>
      <c r="N12" s="31">
        <v>26042.38</v>
      </c>
      <c r="O12" s="42">
        <f t="shared" si="0"/>
        <v>26042.38</v>
      </c>
      <c r="P12" s="43" t="s">
        <v>54</v>
      </c>
      <c r="Q12" s="110"/>
      <c r="R12" s="5"/>
    </row>
    <row r="13" spans="1:18" ht="18.75" x14ac:dyDescent="0.3">
      <c r="A13" s="28"/>
      <c r="B13" s="290" t="s">
        <v>224</v>
      </c>
      <c r="C13" s="50" t="s">
        <v>512</v>
      </c>
      <c r="D13" s="44" t="s">
        <v>110</v>
      </c>
      <c r="E13" s="44" t="s">
        <v>513</v>
      </c>
      <c r="F13" s="45">
        <v>45562</v>
      </c>
      <c r="G13" s="45">
        <v>45532</v>
      </c>
      <c r="H13" s="45"/>
      <c r="I13" s="41" t="s">
        <v>53</v>
      </c>
      <c r="J13" s="46">
        <v>11503.82</v>
      </c>
      <c r="K13" s="46"/>
      <c r="L13" s="31"/>
      <c r="M13" s="31"/>
      <c r="N13" s="31"/>
      <c r="O13" s="42">
        <f t="shared" si="0"/>
        <v>11503.82</v>
      </c>
      <c r="P13" s="43" t="s">
        <v>54</v>
      </c>
      <c r="Q13" s="110"/>
      <c r="R13" s="5"/>
    </row>
    <row r="14" spans="1:18" ht="18.75" x14ac:dyDescent="0.3">
      <c r="A14" s="28"/>
      <c r="B14" s="49" t="s">
        <v>9</v>
      </c>
      <c r="C14" s="50" t="s">
        <v>10</v>
      </c>
      <c r="D14" s="44" t="s">
        <v>56</v>
      </c>
      <c r="E14" s="44" t="s">
        <v>8</v>
      </c>
      <c r="F14" s="45" t="s">
        <v>57</v>
      </c>
      <c r="G14" s="45">
        <v>44541</v>
      </c>
      <c r="H14" s="45" t="s">
        <v>58</v>
      </c>
      <c r="I14" s="41" t="s">
        <v>53</v>
      </c>
      <c r="J14" s="31"/>
      <c r="K14" s="31"/>
      <c r="L14" s="31"/>
      <c r="M14" s="31"/>
      <c r="N14" s="31">
        <v>40000</v>
      </c>
      <c r="O14" s="42">
        <f t="shared" si="0"/>
        <v>40000</v>
      </c>
      <c r="P14" s="43" t="s">
        <v>55</v>
      </c>
      <c r="Q14" s="110"/>
      <c r="R14" s="5"/>
    </row>
    <row r="15" spans="1:18" ht="15.75" customHeight="1" x14ac:dyDescent="0.3">
      <c r="A15" s="28"/>
      <c r="B15" s="49" t="s">
        <v>20</v>
      </c>
      <c r="C15" s="50" t="s">
        <v>21</v>
      </c>
      <c r="D15" s="44" t="s">
        <v>62</v>
      </c>
      <c r="E15" s="44" t="s">
        <v>19</v>
      </c>
      <c r="F15" s="45" t="s">
        <v>63</v>
      </c>
      <c r="G15" s="45">
        <v>44354</v>
      </c>
      <c r="H15" s="45" t="s">
        <v>58</v>
      </c>
      <c r="I15" s="41" t="s">
        <v>53</v>
      </c>
      <c r="J15" s="31"/>
      <c r="K15" s="31"/>
      <c r="L15" s="31"/>
      <c r="M15" s="31"/>
      <c r="N15" s="31">
        <v>30240</v>
      </c>
      <c r="O15" s="42">
        <f t="shared" si="0"/>
        <v>30240</v>
      </c>
      <c r="P15" s="43" t="s">
        <v>54</v>
      </c>
      <c r="Q15" s="110"/>
      <c r="R15" s="5"/>
    </row>
    <row r="16" spans="1:18" ht="15.75" customHeight="1" x14ac:dyDescent="0.3">
      <c r="A16" s="28"/>
      <c r="B16" s="44" t="s">
        <v>111</v>
      </c>
      <c r="C16" s="123" t="s">
        <v>112</v>
      </c>
      <c r="D16" s="123" t="s">
        <v>113</v>
      </c>
      <c r="E16" s="123" t="s">
        <v>114</v>
      </c>
      <c r="F16" s="124">
        <v>44914</v>
      </c>
      <c r="G16" s="41">
        <v>44910</v>
      </c>
      <c r="H16" s="174"/>
      <c r="I16" s="41" t="s">
        <v>53</v>
      </c>
      <c r="J16" s="42"/>
      <c r="K16" s="46"/>
      <c r="L16" s="46"/>
      <c r="M16" s="46"/>
      <c r="N16" s="31">
        <v>233480.64</v>
      </c>
      <c r="O16" s="42">
        <f t="shared" si="0"/>
        <v>233480.64</v>
      </c>
      <c r="P16" s="43" t="s">
        <v>54</v>
      </c>
      <c r="Q16" s="110"/>
      <c r="R16" s="5"/>
    </row>
    <row r="17" spans="1:51" ht="18.75" x14ac:dyDescent="0.3">
      <c r="A17" s="28"/>
      <c r="B17" s="49" t="s">
        <v>14</v>
      </c>
      <c r="C17" s="50" t="s">
        <v>15</v>
      </c>
      <c r="D17" s="44" t="s">
        <v>59</v>
      </c>
      <c r="E17" s="44" t="s">
        <v>13</v>
      </c>
      <c r="F17" s="45">
        <v>44258</v>
      </c>
      <c r="G17" s="45" t="s">
        <v>60</v>
      </c>
      <c r="H17" s="45" t="s">
        <v>61</v>
      </c>
      <c r="I17" s="41" t="s">
        <v>53</v>
      </c>
      <c r="J17" s="31"/>
      <c r="K17" s="31"/>
      <c r="L17" s="31"/>
      <c r="M17" s="31"/>
      <c r="N17" s="31">
        <v>29166.67</v>
      </c>
      <c r="O17" s="42">
        <f t="shared" si="0"/>
        <v>29166.67</v>
      </c>
      <c r="P17" s="43" t="s">
        <v>54</v>
      </c>
      <c r="Q17" s="110"/>
      <c r="R17" s="5"/>
    </row>
    <row r="18" spans="1:51" ht="18.75" x14ac:dyDescent="0.3">
      <c r="A18" s="28"/>
      <c r="B18" s="49" t="s">
        <v>14</v>
      </c>
      <c r="C18" s="50" t="s">
        <v>15</v>
      </c>
      <c r="D18" s="44" t="s">
        <v>59</v>
      </c>
      <c r="E18" s="44" t="s">
        <v>17</v>
      </c>
      <c r="F18" s="45">
        <v>44472</v>
      </c>
      <c r="G18" s="45">
        <v>44319</v>
      </c>
      <c r="H18" s="45" t="s">
        <v>61</v>
      </c>
      <c r="I18" s="41" t="s">
        <v>53</v>
      </c>
      <c r="J18" s="31"/>
      <c r="K18" s="31"/>
      <c r="L18" s="31"/>
      <c r="M18" s="31"/>
      <c r="N18" s="31">
        <v>29166.67</v>
      </c>
      <c r="O18" s="42">
        <f t="shared" si="0"/>
        <v>29166.67</v>
      </c>
      <c r="P18" s="53" t="s">
        <v>54</v>
      </c>
      <c r="Q18" s="110"/>
      <c r="R18" s="5"/>
    </row>
    <row r="19" spans="1:51" ht="18.75" x14ac:dyDescent="0.3">
      <c r="A19" s="28"/>
      <c r="B19" s="47" t="s">
        <v>141</v>
      </c>
      <c r="C19" s="44" t="s">
        <v>142</v>
      </c>
      <c r="D19" s="44" t="s">
        <v>189</v>
      </c>
      <c r="E19" s="44" t="s">
        <v>143</v>
      </c>
      <c r="F19" s="45">
        <v>45275</v>
      </c>
      <c r="G19" s="45">
        <v>45266</v>
      </c>
      <c r="H19" s="48"/>
      <c r="I19" s="41" t="s">
        <v>53</v>
      </c>
      <c r="J19" s="54"/>
      <c r="K19" s="46"/>
      <c r="L19" s="31"/>
      <c r="M19" s="31"/>
      <c r="N19" s="31">
        <v>39028.080000000002</v>
      </c>
      <c r="O19" s="42">
        <f t="shared" si="0"/>
        <v>39028.080000000002</v>
      </c>
      <c r="P19" s="53" t="s">
        <v>54</v>
      </c>
      <c r="Q19" s="110"/>
      <c r="R19" s="5"/>
    </row>
    <row r="20" spans="1:51" ht="18.75" x14ac:dyDescent="0.3">
      <c r="A20" s="28"/>
      <c r="B20" s="47" t="s">
        <v>267</v>
      </c>
      <c r="C20" s="44" t="s">
        <v>496</v>
      </c>
      <c r="D20" s="44" t="s">
        <v>497</v>
      </c>
      <c r="E20" s="44" t="s">
        <v>498</v>
      </c>
      <c r="F20" s="45">
        <v>45555</v>
      </c>
      <c r="G20" s="45">
        <v>45533</v>
      </c>
      <c r="H20" s="48"/>
      <c r="I20" s="41" t="s">
        <v>53</v>
      </c>
      <c r="J20" s="54">
        <v>3186</v>
      </c>
      <c r="K20" s="46"/>
      <c r="L20" s="31"/>
      <c r="M20" s="31"/>
      <c r="N20" s="31"/>
      <c r="O20" s="42">
        <f t="shared" si="0"/>
        <v>3186</v>
      </c>
      <c r="P20" s="53" t="s">
        <v>54</v>
      </c>
      <c r="Q20" s="110"/>
      <c r="R20" s="5"/>
    </row>
    <row r="21" spans="1:51" ht="18.75" x14ac:dyDescent="0.3">
      <c r="A21" s="28"/>
      <c r="B21" s="47" t="s">
        <v>167</v>
      </c>
      <c r="C21" s="44" t="s">
        <v>168</v>
      </c>
      <c r="D21" s="55" t="s">
        <v>190</v>
      </c>
      <c r="E21" s="44" t="s">
        <v>195</v>
      </c>
      <c r="F21" s="45">
        <v>45289</v>
      </c>
      <c r="G21" s="45">
        <v>45254</v>
      </c>
      <c r="H21" s="48"/>
      <c r="I21" s="41" t="s">
        <v>53</v>
      </c>
      <c r="J21" s="46"/>
      <c r="K21" s="31"/>
      <c r="L21" s="46"/>
      <c r="M21" s="46"/>
      <c r="N21" s="46">
        <v>31108</v>
      </c>
      <c r="O21" s="42">
        <f t="shared" si="0"/>
        <v>31108</v>
      </c>
      <c r="P21" s="53" t="s">
        <v>54</v>
      </c>
      <c r="Q21" s="110"/>
      <c r="R21" s="5"/>
    </row>
    <row r="22" spans="1:51" ht="18.75" x14ac:dyDescent="0.3">
      <c r="A22" s="28"/>
      <c r="B22" s="44" t="s">
        <v>135</v>
      </c>
      <c r="C22" s="44" t="s">
        <v>136</v>
      </c>
      <c r="D22" s="44" t="s">
        <v>115</v>
      </c>
      <c r="E22" s="44" t="s">
        <v>127</v>
      </c>
      <c r="F22" s="45">
        <v>45216</v>
      </c>
      <c r="G22" s="45">
        <v>45051</v>
      </c>
      <c r="H22" s="48"/>
      <c r="I22" s="41" t="s">
        <v>53</v>
      </c>
      <c r="J22" s="46"/>
      <c r="K22" s="31"/>
      <c r="L22" s="46"/>
      <c r="M22" s="46"/>
      <c r="N22" s="46">
        <v>29736</v>
      </c>
      <c r="O22" s="42">
        <f t="shared" si="0"/>
        <v>29736</v>
      </c>
      <c r="P22" s="53" t="s">
        <v>54</v>
      </c>
      <c r="Q22" s="110"/>
      <c r="R22" s="5"/>
    </row>
    <row r="23" spans="1:51" ht="18.75" x14ac:dyDescent="0.3">
      <c r="A23" s="28"/>
      <c r="B23" s="44" t="s">
        <v>135</v>
      </c>
      <c r="C23" s="44" t="s">
        <v>136</v>
      </c>
      <c r="D23" s="44" t="s">
        <v>115</v>
      </c>
      <c r="E23" s="44" t="s">
        <v>128</v>
      </c>
      <c r="F23" s="45">
        <v>45216</v>
      </c>
      <c r="G23" s="45">
        <v>45051</v>
      </c>
      <c r="H23" s="48"/>
      <c r="I23" s="41" t="s">
        <v>53</v>
      </c>
      <c r="J23" s="46"/>
      <c r="K23" s="31"/>
      <c r="L23" s="46"/>
      <c r="M23" s="46"/>
      <c r="N23" s="46">
        <v>8850</v>
      </c>
      <c r="O23" s="42">
        <f t="shared" si="0"/>
        <v>8850</v>
      </c>
      <c r="P23" s="53" t="s">
        <v>54</v>
      </c>
      <c r="Q23" s="110"/>
      <c r="R23" s="5"/>
    </row>
    <row r="24" spans="1:51" ht="18.75" x14ac:dyDescent="0.3">
      <c r="A24" s="28"/>
      <c r="B24" s="44" t="s">
        <v>135</v>
      </c>
      <c r="C24" s="44" t="s">
        <v>136</v>
      </c>
      <c r="D24" s="44" t="s">
        <v>115</v>
      </c>
      <c r="E24" s="44" t="s">
        <v>137</v>
      </c>
      <c r="F24" s="45">
        <v>45216</v>
      </c>
      <c r="G24" s="45">
        <v>45072</v>
      </c>
      <c r="H24" s="48"/>
      <c r="I24" s="41" t="s">
        <v>53</v>
      </c>
      <c r="J24" s="46"/>
      <c r="K24" s="31"/>
      <c r="L24" s="46"/>
      <c r="M24" s="46"/>
      <c r="N24" s="46">
        <v>6962</v>
      </c>
      <c r="O24" s="42">
        <f t="shared" si="0"/>
        <v>6962</v>
      </c>
      <c r="P24" s="53" t="s">
        <v>54</v>
      </c>
      <c r="Q24" s="110"/>
      <c r="R24" s="5"/>
    </row>
    <row r="25" spans="1:51" ht="18.75" x14ac:dyDescent="0.3">
      <c r="A25" s="28"/>
      <c r="B25" s="44" t="s">
        <v>125</v>
      </c>
      <c r="C25" s="44" t="s">
        <v>126</v>
      </c>
      <c r="D25" s="44" t="s">
        <v>115</v>
      </c>
      <c r="E25" s="44" t="s">
        <v>127</v>
      </c>
      <c r="F25" s="45">
        <v>45064</v>
      </c>
      <c r="G25" s="45">
        <v>45051</v>
      </c>
      <c r="H25" s="45"/>
      <c r="I25" s="41" t="s">
        <v>53</v>
      </c>
      <c r="J25" s="46"/>
      <c r="K25" s="31"/>
      <c r="L25" s="46"/>
      <c r="M25" s="46"/>
      <c r="N25" s="46">
        <v>29736</v>
      </c>
      <c r="O25" s="42">
        <f t="shared" ref="O25:O52" si="1">SUM(J25:N25)</f>
        <v>29736</v>
      </c>
      <c r="P25" s="53" t="s">
        <v>54</v>
      </c>
      <c r="Q25" s="110"/>
      <c r="R25" s="5"/>
    </row>
    <row r="26" spans="1:51" ht="18.75" x14ac:dyDescent="0.3">
      <c r="A26" s="28"/>
      <c r="B26" s="44" t="s">
        <v>125</v>
      </c>
      <c r="C26" s="44" t="s">
        <v>126</v>
      </c>
      <c r="D26" s="44" t="s">
        <v>115</v>
      </c>
      <c r="E26" s="44" t="s">
        <v>128</v>
      </c>
      <c r="F26" s="45">
        <v>45064</v>
      </c>
      <c r="G26" s="45">
        <v>45051</v>
      </c>
      <c r="H26" s="45"/>
      <c r="I26" s="41" t="s">
        <v>53</v>
      </c>
      <c r="J26" s="46"/>
      <c r="K26" s="31"/>
      <c r="L26" s="46"/>
      <c r="M26" s="46"/>
      <c r="N26" s="46">
        <v>8850</v>
      </c>
      <c r="O26" s="42">
        <f t="shared" si="1"/>
        <v>8850</v>
      </c>
      <c r="P26" s="53" t="s">
        <v>54</v>
      </c>
      <c r="Q26" s="110"/>
      <c r="R26" s="5"/>
    </row>
    <row r="27" spans="1:51" ht="18.75" x14ac:dyDescent="0.3">
      <c r="A27" s="28"/>
      <c r="B27" s="123" t="s">
        <v>371</v>
      </c>
      <c r="C27" s="123" t="s">
        <v>372</v>
      </c>
      <c r="D27" s="123" t="s">
        <v>200</v>
      </c>
      <c r="E27" s="123" t="s">
        <v>373</v>
      </c>
      <c r="F27" s="41">
        <v>45541</v>
      </c>
      <c r="G27" s="199">
        <v>45536</v>
      </c>
      <c r="H27" s="200"/>
      <c r="I27" s="41" t="s">
        <v>53</v>
      </c>
      <c r="J27" s="42">
        <v>187738.56</v>
      </c>
      <c r="K27" s="175"/>
      <c r="L27" s="42"/>
      <c r="M27" s="42"/>
      <c r="N27" s="42"/>
      <c r="O27" s="42">
        <f>SUM(J27:N27)</f>
        <v>187738.56</v>
      </c>
      <c r="P27" s="53" t="s">
        <v>54</v>
      </c>
      <c r="Q27" s="110"/>
      <c r="R27" s="5"/>
    </row>
    <row r="28" spans="1:51" ht="18.75" x14ac:dyDescent="0.3">
      <c r="A28" s="28"/>
      <c r="B28" s="170" t="s">
        <v>130</v>
      </c>
      <c r="C28" s="123" t="s">
        <v>132</v>
      </c>
      <c r="D28" s="171" t="s">
        <v>131</v>
      </c>
      <c r="E28" s="123" t="s">
        <v>117</v>
      </c>
      <c r="F28" s="124">
        <v>45076</v>
      </c>
      <c r="G28" s="172">
        <v>45027</v>
      </c>
      <c r="H28" s="50"/>
      <c r="I28" s="45" t="s">
        <v>53</v>
      </c>
      <c r="J28" s="42"/>
      <c r="K28" s="175"/>
      <c r="L28" s="42"/>
      <c r="M28" s="42">
        <v>9440</v>
      </c>
      <c r="N28" s="42"/>
      <c r="O28" s="42">
        <f t="shared" si="1"/>
        <v>9440</v>
      </c>
      <c r="P28" s="43" t="s">
        <v>54</v>
      </c>
      <c r="Q28" s="110"/>
      <c r="R28" s="5"/>
    </row>
    <row r="29" spans="1:51" ht="18.75" x14ac:dyDescent="0.3">
      <c r="A29" s="28"/>
      <c r="B29" s="170" t="s">
        <v>435</v>
      </c>
      <c r="C29" s="123" t="s">
        <v>436</v>
      </c>
      <c r="D29" s="171" t="s">
        <v>437</v>
      </c>
      <c r="E29" s="123" t="s">
        <v>438</v>
      </c>
      <c r="F29" s="124">
        <v>45548</v>
      </c>
      <c r="G29" s="172">
        <v>45532</v>
      </c>
      <c r="H29" s="50"/>
      <c r="I29" s="45" t="s">
        <v>53</v>
      </c>
      <c r="J29" s="42">
        <v>99120</v>
      </c>
      <c r="K29" s="175"/>
      <c r="L29" s="42"/>
      <c r="M29" s="42"/>
      <c r="N29" s="42"/>
      <c r="O29" s="42">
        <f t="shared" si="1"/>
        <v>99120</v>
      </c>
      <c r="P29" s="43" t="s">
        <v>54</v>
      </c>
      <c r="Q29" s="110"/>
      <c r="R29" s="5"/>
    </row>
    <row r="30" spans="1:51" s="6" customFormat="1" ht="18.75" x14ac:dyDescent="0.3">
      <c r="A30" s="28"/>
      <c r="B30" s="119" t="s">
        <v>205</v>
      </c>
      <c r="C30" s="119" t="s">
        <v>455</v>
      </c>
      <c r="D30" s="119" t="s">
        <v>207</v>
      </c>
      <c r="E30" s="119" t="s">
        <v>456</v>
      </c>
      <c r="F30" s="120">
        <v>45551</v>
      </c>
      <c r="G30" s="202">
        <v>45503</v>
      </c>
      <c r="H30" s="122"/>
      <c r="I30" s="45" t="s">
        <v>53</v>
      </c>
      <c r="J30" s="121">
        <v>20532</v>
      </c>
      <c r="K30" s="31"/>
      <c r="L30" s="46"/>
      <c r="M30" s="46"/>
      <c r="N30" s="46"/>
      <c r="O30" s="42">
        <f t="shared" si="1"/>
        <v>20532</v>
      </c>
      <c r="P30" s="53" t="s">
        <v>54</v>
      </c>
      <c r="Q30" s="110"/>
      <c r="R30" s="5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</row>
    <row r="31" spans="1:51" s="6" customFormat="1" ht="18.75" x14ac:dyDescent="0.3">
      <c r="A31" s="28"/>
      <c r="B31" s="119" t="s">
        <v>205</v>
      </c>
      <c r="C31" s="119" t="s">
        <v>455</v>
      </c>
      <c r="D31" s="119" t="s">
        <v>207</v>
      </c>
      <c r="E31" s="119" t="s">
        <v>457</v>
      </c>
      <c r="F31" s="120">
        <v>45551</v>
      </c>
      <c r="G31" s="202">
        <v>45505</v>
      </c>
      <c r="H31" s="122"/>
      <c r="I31" s="45" t="s">
        <v>53</v>
      </c>
      <c r="J31" s="121">
        <v>20526.099999999999</v>
      </c>
      <c r="K31" s="31"/>
      <c r="L31" s="46"/>
      <c r="M31" s="46"/>
      <c r="N31" s="46"/>
      <c r="O31" s="42">
        <f t="shared" si="1"/>
        <v>20526.099999999999</v>
      </c>
      <c r="P31" s="53" t="s">
        <v>54</v>
      </c>
      <c r="Q31" s="110"/>
      <c r="R31" s="5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</row>
    <row r="32" spans="1:51" s="6" customFormat="1" ht="18.75" x14ac:dyDescent="0.3">
      <c r="A32" s="28"/>
      <c r="B32" s="119" t="s">
        <v>205</v>
      </c>
      <c r="C32" s="119" t="s">
        <v>455</v>
      </c>
      <c r="D32" s="119" t="s">
        <v>207</v>
      </c>
      <c r="E32" s="119" t="s">
        <v>458</v>
      </c>
      <c r="F32" s="120">
        <v>45551</v>
      </c>
      <c r="G32" s="202">
        <v>45520</v>
      </c>
      <c r="H32" s="122"/>
      <c r="I32" s="45" t="s">
        <v>53</v>
      </c>
      <c r="J32" s="121">
        <v>23688.98</v>
      </c>
      <c r="K32" s="31"/>
      <c r="L32" s="46"/>
      <c r="M32" s="46"/>
      <c r="N32" s="46"/>
      <c r="O32" s="42">
        <f t="shared" si="1"/>
        <v>23688.98</v>
      </c>
      <c r="P32" s="53" t="s">
        <v>54</v>
      </c>
      <c r="Q32" s="110"/>
      <c r="R32" s="5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</row>
    <row r="33" spans="1:51" s="6" customFormat="1" ht="18.75" x14ac:dyDescent="0.3">
      <c r="A33" s="28"/>
      <c r="B33" s="119" t="s">
        <v>517</v>
      </c>
      <c r="C33" s="119" t="s">
        <v>518</v>
      </c>
      <c r="D33" s="119" t="s">
        <v>519</v>
      </c>
      <c r="E33" s="119" t="s">
        <v>520</v>
      </c>
      <c r="F33" s="120">
        <v>45565</v>
      </c>
      <c r="G33" s="202">
        <v>45545</v>
      </c>
      <c r="H33" s="122"/>
      <c r="I33" s="45" t="s">
        <v>53</v>
      </c>
      <c r="J33" s="121">
        <v>667290</v>
      </c>
      <c r="K33" s="31"/>
      <c r="L33" s="46"/>
      <c r="M33" s="46"/>
      <c r="N33" s="46"/>
      <c r="O33" s="42">
        <f>SUM(J33:N33)</f>
        <v>667290</v>
      </c>
      <c r="P33" s="53" t="s">
        <v>54</v>
      </c>
      <c r="Q33" s="110"/>
      <c r="R33" s="5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</row>
    <row r="34" spans="1:51" s="6" customFormat="1" ht="18.75" x14ac:dyDescent="0.3">
      <c r="A34" s="28"/>
      <c r="B34" s="119" t="s">
        <v>386</v>
      </c>
      <c r="C34" s="119" t="s">
        <v>387</v>
      </c>
      <c r="D34" s="119" t="s">
        <v>388</v>
      </c>
      <c r="E34" s="119" t="s">
        <v>389</v>
      </c>
      <c r="F34" s="120">
        <v>45545</v>
      </c>
      <c r="G34" s="202">
        <v>45511</v>
      </c>
      <c r="H34" s="122"/>
      <c r="I34" s="45" t="s">
        <v>53</v>
      </c>
      <c r="J34" s="121">
        <v>156552.95999999999</v>
      </c>
      <c r="K34" s="31"/>
      <c r="L34" s="46"/>
      <c r="M34" s="46"/>
      <c r="N34" s="46"/>
      <c r="O34" s="42">
        <f t="shared" si="1"/>
        <v>156552.95999999999</v>
      </c>
      <c r="P34" s="53" t="s">
        <v>54</v>
      </c>
      <c r="Q34" s="110"/>
      <c r="R34" s="5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</row>
    <row r="35" spans="1:51" s="6" customFormat="1" ht="18.75" x14ac:dyDescent="0.3">
      <c r="A35" s="28"/>
      <c r="B35" s="119" t="s">
        <v>235</v>
      </c>
      <c r="C35" s="119" t="s">
        <v>390</v>
      </c>
      <c r="D35" s="119" t="s">
        <v>391</v>
      </c>
      <c r="E35" s="119" t="s">
        <v>392</v>
      </c>
      <c r="F35" s="120">
        <v>45545</v>
      </c>
      <c r="G35" s="202">
        <v>45506</v>
      </c>
      <c r="H35" s="122"/>
      <c r="I35" s="201" t="s">
        <v>53</v>
      </c>
      <c r="J35" s="121">
        <v>459999.9</v>
      </c>
      <c r="K35" s="197"/>
      <c r="L35" s="100"/>
      <c r="M35" s="100"/>
      <c r="N35" s="100"/>
      <c r="O35" s="121">
        <f t="shared" si="1"/>
        <v>459999.9</v>
      </c>
      <c r="P35" s="198" t="s">
        <v>54</v>
      </c>
      <c r="Q35" s="110"/>
      <c r="R35" s="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</row>
    <row r="36" spans="1:51" ht="18.75" x14ac:dyDescent="0.3">
      <c r="A36" s="28"/>
      <c r="B36" s="44" t="s">
        <v>120</v>
      </c>
      <c r="C36" s="44" t="s">
        <v>123</v>
      </c>
      <c r="D36" s="44" t="s">
        <v>121</v>
      </c>
      <c r="E36" s="44" t="s">
        <v>122</v>
      </c>
      <c r="F36" s="51">
        <v>44988</v>
      </c>
      <c r="G36" s="51">
        <v>44936</v>
      </c>
      <c r="H36" s="52"/>
      <c r="I36" s="45" t="s">
        <v>53</v>
      </c>
      <c r="J36" s="46"/>
      <c r="K36" s="31"/>
      <c r="L36" s="31"/>
      <c r="M36" s="31"/>
      <c r="N36" s="31">
        <v>65000</v>
      </c>
      <c r="O36" s="42">
        <f t="shared" si="1"/>
        <v>65000</v>
      </c>
      <c r="P36" s="53" t="s">
        <v>54</v>
      </c>
      <c r="Q36" s="110"/>
      <c r="R36" s="5"/>
    </row>
    <row r="37" spans="1:51" ht="18.75" x14ac:dyDescent="0.3">
      <c r="A37" s="28"/>
      <c r="B37" s="47" t="s">
        <v>120</v>
      </c>
      <c r="C37" s="44" t="s">
        <v>145</v>
      </c>
      <c r="D37" s="44" t="s">
        <v>121</v>
      </c>
      <c r="E37" s="44" t="s">
        <v>146</v>
      </c>
      <c r="F37" s="45">
        <v>45289</v>
      </c>
      <c r="G37" s="45">
        <v>44965</v>
      </c>
      <c r="H37" s="52"/>
      <c r="I37" s="45" t="s">
        <v>53</v>
      </c>
      <c r="J37" s="46"/>
      <c r="K37" s="31"/>
      <c r="L37" s="31"/>
      <c r="M37" s="31"/>
      <c r="N37" s="46">
        <v>65000</v>
      </c>
      <c r="O37" s="42">
        <f t="shared" si="1"/>
        <v>65000</v>
      </c>
      <c r="P37" s="53" t="s">
        <v>55</v>
      </c>
      <c r="Q37" s="110"/>
      <c r="R37" s="5"/>
    </row>
    <row r="38" spans="1:51" ht="18.75" x14ac:dyDescent="0.3">
      <c r="A38" s="28"/>
      <c r="B38" s="47" t="s">
        <v>120</v>
      </c>
      <c r="C38" s="44" t="s">
        <v>157</v>
      </c>
      <c r="D38" s="44" t="s">
        <v>121</v>
      </c>
      <c r="E38" s="44" t="s">
        <v>147</v>
      </c>
      <c r="F38" s="45">
        <v>45289</v>
      </c>
      <c r="G38" s="45">
        <v>44993</v>
      </c>
      <c r="H38" s="52"/>
      <c r="I38" s="45" t="s">
        <v>53</v>
      </c>
      <c r="J38" s="46"/>
      <c r="K38" s="31"/>
      <c r="L38" s="31"/>
      <c r="M38" s="31"/>
      <c r="N38" s="46">
        <v>65000</v>
      </c>
      <c r="O38" s="42">
        <f t="shared" si="1"/>
        <v>65000</v>
      </c>
      <c r="P38" s="53" t="s">
        <v>55</v>
      </c>
      <c r="Q38" s="110"/>
      <c r="R38" s="5"/>
    </row>
    <row r="39" spans="1:51" ht="18.75" x14ac:dyDescent="0.3">
      <c r="A39" s="28"/>
      <c r="B39" s="47" t="s">
        <v>120</v>
      </c>
      <c r="C39" s="44" t="s">
        <v>158</v>
      </c>
      <c r="D39" s="44" t="s">
        <v>121</v>
      </c>
      <c r="E39" s="44" t="s">
        <v>148</v>
      </c>
      <c r="F39" s="45">
        <v>45289</v>
      </c>
      <c r="G39" s="45">
        <v>45027</v>
      </c>
      <c r="H39" s="52"/>
      <c r="I39" s="45" t="s">
        <v>53</v>
      </c>
      <c r="J39" s="46"/>
      <c r="K39" s="31"/>
      <c r="L39" s="31"/>
      <c r="M39" s="31"/>
      <c r="N39" s="46">
        <v>65000</v>
      </c>
      <c r="O39" s="42">
        <f t="shared" si="1"/>
        <v>65000</v>
      </c>
      <c r="P39" s="53" t="s">
        <v>55</v>
      </c>
      <c r="Q39" s="110"/>
      <c r="R39" s="5"/>
    </row>
    <row r="40" spans="1:51" ht="18.75" x14ac:dyDescent="0.3">
      <c r="A40" s="28"/>
      <c r="B40" s="47" t="s">
        <v>120</v>
      </c>
      <c r="C40" s="44" t="s">
        <v>159</v>
      </c>
      <c r="D40" s="44" t="s">
        <v>121</v>
      </c>
      <c r="E40" s="44" t="s">
        <v>149</v>
      </c>
      <c r="F40" s="45">
        <v>45289</v>
      </c>
      <c r="G40" s="45">
        <v>45054</v>
      </c>
      <c r="H40" s="52"/>
      <c r="I40" s="45" t="s">
        <v>53</v>
      </c>
      <c r="J40" s="46"/>
      <c r="K40" s="31"/>
      <c r="L40" s="31"/>
      <c r="M40" s="31"/>
      <c r="N40" s="46">
        <v>65000</v>
      </c>
      <c r="O40" s="42">
        <f t="shared" si="1"/>
        <v>65000</v>
      </c>
      <c r="P40" s="53" t="s">
        <v>55</v>
      </c>
      <c r="Q40" s="110"/>
      <c r="R40" s="5"/>
    </row>
    <row r="41" spans="1:51" ht="18.75" x14ac:dyDescent="0.3">
      <c r="A41" s="28"/>
      <c r="B41" s="47" t="s">
        <v>120</v>
      </c>
      <c r="C41" s="44" t="s">
        <v>160</v>
      </c>
      <c r="D41" s="44" t="s">
        <v>121</v>
      </c>
      <c r="E41" s="44" t="s">
        <v>150</v>
      </c>
      <c r="F41" s="45">
        <v>45289</v>
      </c>
      <c r="G41" s="45">
        <v>45082</v>
      </c>
      <c r="H41" s="52"/>
      <c r="I41" s="45" t="s">
        <v>53</v>
      </c>
      <c r="J41" s="46"/>
      <c r="K41" s="31"/>
      <c r="L41" s="31"/>
      <c r="M41" s="31"/>
      <c r="N41" s="46">
        <v>65000</v>
      </c>
      <c r="O41" s="42">
        <f t="shared" si="1"/>
        <v>65000</v>
      </c>
      <c r="P41" s="53" t="s">
        <v>55</v>
      </c>
      <c r="Q41" s="110"/>
      <c r="R41" s="5"/>
    </row>
    <row r="42" spans="1:51" ht="18.75" x14ac:dyDescent="0.3">
      <c r="A42" s="28"/>
      <c r="B42" s="47" t="s">
        <v>120</v>
      </c>
      <c r="C42" s="44" t="s">
        <v>161</v>
      </c>
      <c r="D42" s="44" t="s">
        <v>121</v>
      </c>
      <c r="E42" s="44" t="s">
        <v>151</v>
      </c>
      <c r="F42" s="45">
        <v>45289</v>
      </c>
      <c r="G42" s="45">
        <v>45117</v>
      </c>
      <c r="H42" s="52"/>
      <c r="I42" s="45" t="s">
        <v>53</v>
      </c>
      <c r="J42" s="46"/>
      <c r="K42" s="31"/>
      <c r="L42" s="31"/>
      <c r="M42" s="31"/>
      <c r="N42" s="46">
        <v>65000</v>
      </c>
      <c r="O42" s="42">
        <f t="shared" si="1"/>
        <v>65000</v>
      </c>
      <c r="P42" s="53" t="s">
        <v>55</v>
      </c>
      <c r="Q42" s="110"/>
      <c r="R42" s="5"/>
    </row>
    <row r="43" spans="1:51" ht="18.75" x14ac:dyDescent="0.3">
      <c r="A43" s="28"/>
      <c r="B43" s="47" t="s">
        <v>120</v>
      </c>
      <c r="C43" s="44" t="s">
        <v>162</v>
      </c>
      <c r="D43" s="44" t="s">
        <v>121</v>
      </c>
      <c r="E43" s="44" t="s">
        <v>152</v>
      </c>
      <c r="F43" s="45">
        <v>45289</v>
      </c>
      <c r="G43" s="45">
        <v>45145</v>
      </c>
      <c r="H43" s="52"/>
      <c r="I43" s="45" t="s">
        <v>53</v>
      </c>
      <c r="J43" s="46"/>
      <c r="K43" s="31"/>
      <c r="L43" s="31"/>
      <c r="M43" s="31"/>
      <c r="N43" s="46">
        <v>65000</v>
      </c>
      <c r="O43" s="42">
        <f t="shared" si="1"/>
        <v>65000</v>
      </c>
      <c r="P43" s="53" t="s">
        <v>55</v>
      </c>
      <c r="Q43" s="110"/>
      <c r="R43" s="5"/>
    </row>
    <row r="44" spans="1:51" ht="18.75" x14ac:dyDescent="0.3">
      <c r="A44" s="28"/>
      <c r="B44" s="47" t="s">
        <v>120</v>
      </c>
      <c r="C44" s="44" t="s">
        <v>163</v>
      </c>
      <c r="D44" s="44" t="s">
        <v>121</v>
      </c>
      <c r="E44" s="44" t="s">
        <v>153</v>
      </c>
      <c r="F44" s="45">
        <v>45289</v>
      </c>
      <c r="G44" s="45">
        <v>45189</v>
      </c>
      <c r="H44" s="52"/>
      <c r="I44" s="45" t="s">
        <v>53</v>
      </c>
      <c r="J44" s="46"/>
      <c r="K44" s="31"/>
      <c r="L44" s="31"/>
      <c r="M44" s="31"/>
      <c r="N44" s="46">
        <v>65000</v>
      </c>
      <c r="O44" s="42">
        <f t="shared" si="1"/>
        <v>65000</v>
      </c>
      <c r="P44" s="53" t="s">
        <v>55</v>
      </c>
      <c r="Q44" s="110"/>
      <c r="R44" s="5"/>
    </row>
    <row r="45" spans="1:51" ht="18.75" x14ac:dyDescent="0.3">
      <c r="A45" s="28"/>
      <c r="B45" s="47" t="s">
        <v>120</v>
      </c>
      <c r="C45" s="44" t="s">
        <v>164</v>
      </c>
      <c r="D45" s="44" t="s">
        <v>121</v>
      </c>
      <c r="E45" s="44" t="s">
        <v>154</v>
      </c>
      <c r="F45" s="45">
        <v>45289</v>
      </c>
      <c r="G45" s="45">
        <v>45215</v>
      </c>
      <c r="H45" s="52"/>
      <c r="I45" s="45" t="s">
        <v>53</v>
      </c>
      <c r="J45" s="46"/>
      <c r="K45" s="31"/>
      <c r="L45" s="31"/>
      <c r="M45" s="31"/>
      <c r="N45" s="46">
        <v>65000</v>
      </c>
      <c r="O45" s="42">
        <f t="shared" si="1"/>
        <v>65000</v>
      </c>
      <c r="P45" s="53" t="s">
        <v>55</v>
      </c>
      <c r="Q45" s="110"/>
      <c r="R45" s="5"/>
    </row>
    <row r="46" spans="1:51" ht="18.75" x14ac:dyDescent="0.3">
      <c r="A46" s="28"/>
      <c r="B46" s="47" t="s">
        <v>120</v>
      </c>
      <c r="C46" s="44" t="s">
        <v>165</v>
      </c>
      <c r="D46" s="44" t="s">
        <v>121</v>
      </c>
      <c r="E46" s="44" t="s">
        <v>155</v>
      </c>
      <c r="F46" s="45">
        <v>45289</v>
      </c>
      <c r="G46" s="45">
        <v>45231</v>
      </c>
      <c r="H46" s="52"/>
      <c r="I46" s="45" t="s">
        <v>53</v>
      </c>
      <c r="J46" s="46"/>
      <c r="K46" s="31"/>
      <c r="L46" s="31"/>
      <c r="M46" s="31"/>
      <c r="N46" s="46">
        <v>65000</v>
      </c>
      <c r="O46" s="42">
        <f t="shared" si="1"/>
        <v>65000</v>
      </c>
      <c r="P46" s="53" t="s">
        <v>55</v>
      </c>
      <c r="Q46" s="110"/>
      <c r="R46" s="5"/>
    </row>
    <row r="47" spans="1:51" ht="18.75" x14ac:dyDescent="0.3">
      <c r="A47" s="28"/>
      <c r="B47" s="47" t="s">
        <v>120</v>
      </c>
      <c r="C47" s="44" t="s">
        <v>166</v>
      </c>
      <c r="D47" s="44" t="s">
        <v>121</v>
      </c>
      <c r="E47" s="44" t="s">
        <v>156</v>
      </c>
      <c r="F47" s="45">
        <v>45289</v>
      </c>
      <c r="G47" s="45">
        <v>45261</v>
      </c>
      <c r="H47" s="52"/>
      <c r="I47" s="45" t="s">
        <v>53</v>
      </c>
      <c r="J47" s="46"/>
      <c r="K47" s="31"/>
      <c r="L47" s="31"/>
      <c r="M47" s="31"/>
      <c r="N47" s="46">
        <v>65000</v>
      </c>
      <c r="O47" s="42">
        <f t="shared" si="1"/>
        <v>65000</v>
      </c>
      <c r="P47" s="53" t="s">
        <v>55</v>
      </c>
      <c r="Q47" s="110"/>
      <c r="R47" s="5"/>
    </row>
    <row r="48" spans="1:51" ht="18.75" x14ac:dyDescent="0.3">
      <c r="A48" s="28"/>
      <c r="B48" s="290" t="s">
        <v>395</v>
      </c>
      <c r="C48" s="50" t="s">
        <v>396</v>
      </c>
      <c r="D48" s="44" t="s">
        <v>397</v>
      </c>
      <c r="E48" s="44" t="s">
        <v>400</v>
      </c>
      <c r="F48" s="45">
        <v>45546</v>
      </c>
      <c r="G48" s="45">
        <v>45526</v>
      </c>
      <c r="H48" s="52"/>
      <c r="I48" s="45" t="s">
        <v>53</v>
      </c>
      <c r="J48" s="46">
        <v>233557.4</v>
      </c>
      <c r="K48" s="31"/>
      <c r="L48" s="31"/>
      <c r="M48" s="31"/>
      <c r="N48" s="46"/>
      <c r="O48" s="42">
        <f t="shared" si="1"/>
        <v>233557.4</v>
      </c>
      <c r="P48" s="53" t="s">
        <v>55</v>
      </c>
      <c r="Q48" s="110"/>
      <c r="R48" s="5"/>
    </row>
    <row r="49" spans="1:18" ht="18.75" x14ac:dyDescent="0.3">
      <c r="A49" s="28"/>
      <c r="B49" s="49" t="s">
        <v>27</v>
      </c>
      <c r="C49" s="50" t="s">
        <v>67</v>
      </c>
      <c r="D49" s="44" t="s">
        <v>68</v>
      </c>
      <c r="E49" s="44" t="s">
        <v>26</v>
      </c>
      <c r="F49" s="45" t="s">
        <v>69</v>
      </c>
      <c r="G49" s="45" t="s">
        <v>29</v>
      </c>
      <c r="H49" s="45" t="s">
        <v>61</v>
      </c>
      <c r="I49" s="45" t="s">
        <v>53</v>
      </c>
      <c r="J49" s="31"/>
      <c r="K49" s="31"/>
      <c r="L49" s="31"/>
      <c r="M49" s="31"/>
      <c r="N49" s="31">
        <v>41005</v>
      </c>
      <c r="O49" s="42">
        <f t="shared" si="1"/>
        <v>41005</v>
      </c>
      <c r="P49" s="53" t="s">
        <v>54</v>
      </c>
      <c r="Q49" s="110"/>
      <c r="R49" s="5"/>
    </row>
    <row r="50" spans="1:18" ht="18.75" x14ac:dyDescent="0.3">
      <c r="A50" s="28"/>
      <c r="B50" s="49" t="s">
        <v>23</v>
      </c>
      <c r="C50" s="50" t="s">
        <v>64</v>
      </c>
      <c r="D50" s="44" t="s">
        <v>65</v>
      </c>
      <c r="E50" s="44" t="s">
        <v>22</v>
      </c>
      <c r="F50" s="45" t="s">
        <v>66</v>
      </c>
      <c r="G50" s="45" t="s">
        <v>25</v>
      </c>
      <c r="H50" s="52"/>
      <c r="I50" s="45" t="s">
        <v>53</v>
      </c>
      <c r="J50" s="31"/>
      <c r="K50" s="31"/>
      <c r="L50" s="31"/>
      <c r="M50" s="31"/>
      <c r="N50" s="31">
        <v>162840</v>
      </c>
      <c r="O50" s="42">
        <f t="shared" si="1"/>
        <v>162840</v>
      </c>
      <c r="P50" s="53" t="s">
        <v>55</v>
      </c>
      <c r="Q50" s="110"/>
      <c r="R50" s="5"/>
    </row>
    <row r="51" spans="1:18" ht="18.75" x14ac:dyDescent="0.3">
      <c r="A51" s="28"/>
      <c r="B51" s="49" t="s">
        <v>394</v>
      </c>
      <c r="C51" s="50" t="s">
        <v>393</v>
      </c>
      <c r="D51" s="44" t="s">
        <v>398</v>
      </c>
      <c r="E51" s="44" t="s">
        <v>442</v>
      </c>
      <c r="F51" s="45">
        <v>45546</v>
      </c>
      <c r="G51" s="45">
        <v>45533</v>
      </c>
      <c r="H51" s="52"/>
      <c r="I51" s="45" t="s">
        <v>53</v>
      </c>
      <c r="J51" s="31">
        <v>90447</v>
      </c>
      <c r="K51" s="31"/>
      <c r="L51" s="31"/>
      <c r="M51" s="31"/>
      <c r="N51" s="31"/>
      <c r="O51" s="42">
        <f t="shared" si="1"/>
        <v>90447</v>
      </c>
      <c r="P51" s="53" t="s">
        <v>55</v>
      </c>
      <c r="Q51" s="110"/>
      <c r="R51" s="5"/>
    </row>
    <row r="52" spans="1:18" ht="18.75" x14ac:dyDescent="0.3">
      <c r="A52" s="28"/>
      <c r="B52" s="49" t="s">
        <v>394</v>
      </c>
      <c r="C52" s="50" t="s">
        <v>439</v>
      </c>
      <c r="D52" s="44" t="s">
        <v>398</v>
      </c>
      <c r="E52" s="44" t="s">
        <v>195</v>
      </c>
      <c r="F52" s="45">
        <v>45548</v>
      </c>
      <c r="G52" s="45">
        <v>45527</v>
      </c>
      <c r="H52" s="52"/>
      <c r="I52" s="45" t="s">
        <v>53</v>
      </c>
      <c r="J52" s="31">
        <v>54642.41</v>
      </c>
      <c r="K52" s="31"/>
      <c r="L52" s="31"/>
      <c r="M52" s="31"/>
      <c r="N52" s="31"/>
      <c r="O52" s="42">
        <f t="shared" si="1"/>
        <v>54642.41</v>
      </c>
      <c r="P52" s="53" t="s">
        <v>55</v>
      </c>
      <c r="Q52" s="110"/>
      <c r="R52" s="5"/>
    </row>
    <row r="53" spans="1:18" ht="17.25" customHeight="1" x14ac:dyDescent="0.3">
      <c r="A53" s="28"/>
      <c r="B53" s="47" t="s">
        <v>172</v>
      </c>
      <c r="C53" s="44" t="s">
        <v>173</v>
      </c>
      <c r="D53" s="44" t="s">
        <v>192</v>
      </c>
      <c r="E53" s="44" t="s">
        <v>174</v>
      </c>
      <c r="F53" s="45">
        <v>45291</v>
      </c>
      <c r="G53" s="45">
        <v>45139</v>
      </c>
      <c r="H53" s="48"/>
      <c r="I53" s="45" t="s">
        <v>53</v>
      </c>
      <c r="J53" s="46"/>
      <c r="K53" s="31"/>
      <c r="L53" s="31"/>
      <c r="M53" s="31"/>
      <c r="N53" s="31">
        <v>81800.009999999995</v>
      </c>
      <c r="O53" s="42">
        <f t="shared" ref="O53:O64" si="2">SUM(J53:N53)</f>
        <v>81800.009999999995</v>
      </c>
      <c r="P53" s="53" t="s">
        <v>55</v>
      </c>
      <c r="Q53" s="110"/>
      <c r="R53" s="5"/>
    </row>
    <row r="54" spans="1:18" ht="17.25" customHeight="1" x14ac:dyDescent="0.3">
      <c r="A54" s="28"/>
      <c r="B54" s="47" t="s">
        <v>172</v>
      </c>
      <c r="C54" s="44" t="s">
        <v>175</v>
      </c>
      <c r="D54" s="44" t="s">
        <v>192</v>
      </c>
      <c r="E54" s="44" t="s">
        <v>176</v>
      </c>
      <c r="F54" s="45">
        <v>45291</v>
      </c>
      <c r="G54" s="45">
        <v>45170</v>
      </c>
      <c r="H54" s="48"/>
      <c r="I54" s="45" t="s">
        <v>53</v>
      </c>
      <c r="J54" s="46"/>
      <c r="K54" s="31"/>
      <c r="L54" s="31"/>
      <c r="M54" s="31"/>
      <c r="N54" s="31">
        <v>75800.100000000006</v>
      </c>
      <c r="O54" s="42">
        <f t="shared" si="2"/>
        <v>75800.100000000006</v>
      </c>
      <c r="P54" s="53" t="s">
        <v>55</v>
      </c>
      <c r="Q54" s="110"/>
      <c r="R54" s="5"/>
    </row>
    <row r="55" spans="1:18" ht="17.25" customHeight="1" x14ac:dyDescent="0.3">
      <c r="A55" s="28"/>
      <c r="B55" s="47" t="s">
        <v>172</v>
      </c>
      <c r="C55" s="44" t="s">
        <v>177</v>
      </c>
      <c r="D55" s="44" t="s">
        <v>192</v>
      </c>
      <c r="E55" s="44" t="s">
        <v>178</v>
      </c>
      <c r="F55" s="45">
        <v>45291</v>
      </c>
      <c r="G55" s="45">
        <v>45200</v>
      </c>
      <c r="H55" s="48"/>
      <c r="I55" s="45" t="s">
        <v>53</v>
      </c>
      <c r="J55" s="46"/>
      <c r="K55" s="31"/>
      <c r="L55" s="31"/>
      <c r="M55" s="31"/>
      <c r="N55" s="31">
        <v>76900.08</v>
      </c>
      <c r="O55" s="42">
        <f t="shared" si="2"/>
        <v>76900.08</v>
      </c>
      <c r="P55" s="53" t="s">
        <v>55</v>
      </c>
      <c r="Q55" s="110"/>
      <c r="R55" s="5"/>
    </row>
    <row r="56" spans="1:18" ht="17.25" customHeight="1" x14ac:dyDescent="0.3">
      <c r="A56" s="28"/>
      <c r="B56" s="47" t="s">
        <v>172</v>
      </c>
      <c r="C56" s="44" t="s">
        <v>179</v>
      </c>
      <c r="D56" s="44" t="s">
        <v>192</v>
      </c>
      <c r="E56" s="44" t="s">
        <v>180</v>
      </c>
      <c r="F56" s="45">
        <v>45291</v>
      </c>
      <c r="G56" s="45">
        <v>45231</v>
      </c>
      <c r="H56" s="48"/>
      <c r="I56" s="45" t="s">
        <v>53</v>
      </c>
      <c r="J56" s="46"/>
      <c r="K56" s="31"/>
      <c r="L56" s="31"/>
      <c r="M56" s="31"/>
      <c r="N56" s="31">
        <v>87700.08</v>
      </c>
      <c r="O56" s="42">
        <f t="shared" si="2"/>
        <v>87700.08</v>
      </c>
      <c r="P56" s="53" t="s">
        <v>55</v>
      </c>
      <c r="Q56" s="110"/>
      <c r="R56" s="5"/>
    </row>
    <row r="57" spans="1:18" ht="17.25" customHeight="1" x14ac:dyDescent="0.3">
      <c r="A57" s="28"/>
      <c r="B57" s="47" t="s">
        <v>172</v>
      </c>
      <c r="C57" s="44" t="s">
        <v>181</v>
      </c>
      <c r="D57" s="44" t="s">
        <v>192</v>
      </c>
      <c r="E57" s="44" t="s">
        <v>182</v>
      </c>
      <c r="F57" s="45">
        <v>45291</v>
      </c>
      <c r="G57" s="45">
        <v>45261</v>
      </c>
      <c r="H57" s="48"/>
      <c r="I57" s="45" t="s">
        <v>53</v>
      </c>
      <c r="J57" s="46"/>
      <c r="K57" s="31"/>
      <c r="L57" s="31"/>
      <c r="M57" s="31"/>
      <c r="N57" s="31">
        <v>87700.08</v>
      </c>
      <c r="O57" s="46">
        <f t="shared" si="2"/>
        <v>87700.08</v>
      </c>
      <c r="P57" s="53" t="s">
        <v>55</v>
      </c>
      <c r="Q57" s="110"/>
      <c r="R57" s="5"/>
    </row>
    <row r="58" spans="1:18" ht="17.25" customHeight="1" x14ac:dyDescent="0.3">
      <c r="A58" s="28"/>
      <c r="B58" s="47" t="s">
        <v>499</v>
      </c>
      <c r="C58" s="44" t="s">
        <v>500</v>
      </c>
      <c r="D58" s="44" t="s">
        <v>501</v>
      </c>
      <c r="E58" s="44" t="s">
        <v>502</v>
      </c>
      <c r="F58" s="45">
        <v>45562</v>
      </c>
      <c r="G58" s="45">
        <v>45527</v>
      </c>
      <c r="H58" s="48"/>
      <c r="I58" s="45" t="s">
        <v>53</v>
      </c>
      <c r="J58" s="46">
        <v>377956</v>
      </c>
      <c r="K58" s="31"/>
      <c r="L58" s="31"/>
      <c r="M58" s="31"/>
      <c r="N58" s="31"/>
      <c r="O58" s="46">
        <f t="shared" si="2"/>
        <v>377956</v>
      </c>
      <c r="P58" s="53" t="s">
        <v>55</v>
      </c>
      <c r="Q58" s="110"/>
      <c r="R58" s="5"/>
    </row>
    <row r="59" spans="1:18" ht="17.25" customHeight="1" x14ac:dyDescent="0.3">
      <c r="A59" s="28"/>
      <c r="B59" s="47" t="s">
        <v>521</v>
      </c>
      <c r="C59" s="44" t="s">
        <v>514</v>
      </c>
      <c r="D59" s="44" t="s">
        <v>515</v>
      </c>
      <c r="E59" s="44" t="s">
        <v>516</v>
      </c>
      <c r="F59" s="45">
        <v>45551</v>
      </c>
      <c r="G59" s="45">
        <v>45532</v>
      </c>
      <c r="H59" s="48"/>
      <c r="I59" s="45" t="s">
        <v>53</v>
      </c>
      <c r="J59" s="46">
        <v>196499.36</v>
      </c>
      <c r="K59" s="31"/>
      <c r="L59" s="31"/>
      <c r="M59" s="31"/>
      <c r="N59" s="31"/>
      <c r="O59" s="46">
        <f t="shared" si="2"/>
        <v>196499.36</v>
      </c>
      <c r="P59" s="53" t="s">
        <v>55</v>
      </c>
      <c r="Q59" s="110"/>
      <c r="R59" s="5"/>
    </row>
    <row r="60" spans="1:18" ht="17.25" customHeight="1" x14ac:dyDescent="0.3">
      <c r="A60" s="28"/>
      <c r="B60" s="162" t="s">
        <v>202</v>
      </c>
      <c r="C60" s="162" t="s">
        <v>440</v>
      </c>
      <c r="D60" s="162" t="s">
        <v>203</v>
      </c>
      <c r="E60" s="48" t="s">
        <v>441</v>
      </c>
      <c r="F60" s="164">
        <v>45548</v>
      </c>
      <c r="G60" s="165">
        <v>45530</v>
      </c>
      <c r="H60" s="48"/>
      <c r="I60" s="45" t="s">
        <v>53</v>
      </c>
      <c r="J60" s="54">
        <v>1291500</v>
      </c>
      <c r="K60" s="31"/>
      <c r="L60" s="31"/>
      <c r="M60" s="31"/>
      <c r="N60" s="31"/>
      <c r="O60" s="46">
        <f t="shared" si="2"/>
        <v>1291500</v>
      </c>
      <c r="P60" s="53" t="s">
        <v>55</v>
      </c>
      <c r="Q60" s="110"/>
      <c r="R60" s="5"/>
    </row>
    <row r="61" spans="1:18" ht="17.25" customHeight="1" x14ac:dyDescent="0.3">
      <c r="A61" s="28"/>
      <c r="B61" s="162" t="s">
        <v>374</v>
      </c>
      <c r="C61" s="162" t="s">
        <v>375</v>
      </c>
      <c r="D61" s="188" t="s">
        <v>399</v>
      </c>
      <c r="E61" s="48" t="s">
        <v>376</v>
      </c>
      <c r="F61" s="164">
        <v>45539</v>
      </c>
      <c r="G61" s="164">
        <v>45516</v>
      </c>
      <c r="H61" s="48"/>
      <c r="I61" s="45" t="s">
        <v>53</v>
      </c>
      <c r="J61" s="54">
        <v>130803</v>
      </c>
      <c r="K61" s="31"/>
      <c r="L61" s="31"/>
      <c r="M61" s="31"/>
      <c r="N61" s="31"/>
      <c r="O61" s="46">
        <f t="shared" si="2"/>
        <v>130803</v>
      </c>
      <c r="P61" s="53" t="s">
        <v>55</v>
      </c>
      <c r="Q61" s="110"/>
      <c r="R61" s="5"/>
    </row>
    <row r="62" spans="1:18" ht="17.25" customHeight="1" x14ac:dyDescent="0.3">
      <c r="A62" s="28"/>
      <c r="B62" s="162" t="s">
        <v>320</v>
      </c>
      <c r="C62" s="162" t="s">
        <v>270</v>
      </c>
      <c r="D62" s="188" t="s">
        <v>321</v>
      </c>
      <c r="E62" s="48" t="s">
        <v>322</v>
      </c>
      <c r="F62" s="164">
        <v>45534</v>
      </c>
      <c r="G62" s="164">
        <v>45511</v>
      </c>
      <c r="H62" s="48"/>
      <c r="I62" s="45" t="s">
        <v>53</v>
      </c>
      <c r="J62" s="54">
        <v>369233.8</v>
      </c>
      <c r="K62" s="31"/>
      <c r="L62" s="31"/>
      <c r="M62" s="31"/>
      <c r="N62" s="31"/>
      <c r="O62" s="46">
        <f t="shared" si="2"/>
        <v>369233.8</v>
      </c>
      <c r="P62" s="53" t="s">
        <v>55</v>
      </c>
      <c r="Q62" s="110"/>
      <c r="R62" s="5"/>
    </row>
    <row r="63" spans="1:18" ht="17.25" customHeight="1" x14ac:dyDescent="0.3">
      <c r="A63" s="28"/>
      <c r="B63" s="47" t="s">
        <v>169</v>
      </c>
      <c r="C63" s="44" t="s">
        <v>170</v>
      </c>
      <c r="D63" s="44" t="s">
        <v>191</v>
      </c>
      <c r="E63" s="44" t="s">
        <v>171</v>
      </c>
      <c r="F63" s="45">
        <v>45289</v>
      </c>
      <c r="G63" s="45">
        <v>45288</v>
      </c>
      <c r="H63" s="48"/>
      <c r="I63" s="45" t="s">
        <v>53</v>
      </c>
      <c r="J63" s="46"/>
      <c r="K63" s="31"/>
      <c r="L63" s="31"/>
      <c r="M63" s="31">
        <v>77880</v>
      </c>
      <c r="N63" s="31"/>
      <c r="O63" s="46">
        <f t="shared" si="2"/>
        <v>77880</v>
      </c>
      <c r="P63" s="53" t="s">
        <v>55</v>
      </c>
      <c r="Q63" s="110"/>
      <c r="R63" s="5"/>
    </row>
    <row r="64" spans="1:18" ht="17.25" customHeight="1" x14ac:dyDescent="0.3">
      <c r="A64" s="28"/>
      <c r="B64" s="47" t="s">
        <v>443</v>
      </c>
      <c r="C64" s="44" t="s">
        <v>444</v>
      </c>
      <c r="D64" s="44" t="s">
        <v>445</v>
      </c>
      <c r="E64" s="44" t="s">
        <v>188</v>
      </c>
      <c r="F64" s="45">
        <v>45552</v>
      </c>
      <c r="G64" s="45">
        <v>45531</v>
      </c>
      <c r="H64" s="48"/>
      <c r="I64" s="45" t="s">
        <v>53</v>
      </c>
      <c r="J64" s="46">
        <v>132800</v>
      </c>
      <c r="K64" s="31"/>
      <c r="L64" s="31"/>
      <c r="M64" s="31"/>
      <c r="N64" s="31"/>
      <c r="O64" s="46">
        <f t="shared" si="2"/>
        <v>132800</v>
      </c>
      <c r="P64" s="53" t="s">
        <v>55</v>
      </c>
      <c r="Q64" s="110"/>
      <c r="R64" s="5"/>
    </row>
    <row r="65" spans="1:17" ht="21.75" thickBot="1" x14ac:dyDescent="0.4">
      <c r="A65" s="28"/>
      <c r="B65" s="368" t="s">
        <v>83</v>
      </c>
      <c r="C65" s="369"/>
      <c r="D65" s="369"/>
      <c r="E65" s="369"/>
      <c r="F65" s="369"/>
      <c r="G65" s="369"/>
      <c r="H65" s="369"/>
      <c r="I65" s="370"/>
      <c r="J65" s="296">
        <f t="shared" ref="J65:O65" si="3">SUM(J8:J64)</f>
        <v>4593577.29</v>
      </c>
      <c r="K65" s="296">
        <f t="shared" si="3"/>
        <v>0</v>
      </c>
      <c r="L65" s="296">
        <f t="shared" si="3"/>
        <v>0</v>
      </c>
      <c r="M65" s="296">
        <f t="shared" si="3"/>
        <v>87320</v>
      </c>
      <c r="N65" s="296">
        <f t="shared" si="3"/>
        <v>1960673.8900000004</v>
      </c>
      <c r="O65" s="296">
        <f t="shared" si="3"/>
        <v>6641571.1799999997</v>
      </c>
      <c r="P65" s="195"/>
      <c r="Q65" s="28"/>
    </row>
    <row r="66" spans="1:17" ht="18.75" x14ac:dyDescent="0.3">
      <c r="A66" s="28"/>
      <c r="B66" s="66" t="s">
        <v>36</v>
      </c>
      <c r="C66" s="66" t="s">
        <v>36</v>
      </c>
      <c r="D66" s="203" t="s">
        <v>53</v>
      </c>
      <c r="E66" s="204" t="s">
        <v>76</v>
      </c>
      <c r="F66" s="203" t="s">
        <v>108</v>
      </c>
      <c r="G66" s="203" t="s">
        <v>108</v>
      </c>
      <c r="H66" s="203" t="s">
        <v>108</v>
      </c>
      <c r="I66" s="205" t="s">
        <v>53</v>
      </c>
      <c r="J66" s="206" t="e">
        <f>+#REF!</f>
        <v>#REF!</v>
      </c>
      <c r="K66" s="207"/>
      <c r="L66" s="207"/>
      <c r="M66" s="207"/>
      <c r="N66" s="207"/>
      <c r="O66" s="208" t="e">
        <f>SUM(J66:N66)</f>
        <v>#REF!</v>
      </c>
      <c r="P66" s="53" t="s">
        <v>55</v>
      </c>
      <c r="Q66" s="28"/>
    </row>
    <row r="67" spans="1:17" ht="18.75" x14ac:dyDescent="0.3">
      <c r="A67" s="28"/>
      <c r="B67" s="209" t="s">
        <v>70</v>
      </c>
      <c r="C67" s="209" t="s">
        <v>71</v>
      </c>
      <c r="D67" s="209" t="s">
        <v>53</v>
      </c>
      <c r="E67" s="209" t="s">
        <v>109</v>
      </c>
      <c r="F67" s="167" t="s">
        <v>108</v>
      </c>
      <c r="G67" s="167" t="s">
        <v>108</v>
      </c>
      <c r="H67" s="167" t="s">
        <v>108</v>
      </c>
      <c r="I67" s="209" t="s">
        <v>53</v>
      </c>
      <c r="J67" s="31" t="e">
        <f>+#REF!</f>
        <v>#REF!</v>
      </c>
      <c r="K67" s="209"/>
      <c r="L67" s="209"/>
      <c r="M67" s="31">
        <v>0</v>
      </c>
      <c r="N67" s="209"/>
      <c r="O67" s="31" t="e">
        <f>SUM(J67:N67)</f>
        <v>#REF!</v>
      </c>
      <c r="P67" s="210" t="s">
        <v>54</v>
      </c>
      <c r="Q67" s="28"/>
    </row>
    <row r="68" spans="1:17" ht="18.75" x14ac:dyDescent="0.3">
      <c r="A68" s="28"/>
      <c r="B68" s="44" t="s">
        <v>42</v>
      </c>
      <c r="C68" s="167" t="s">
        <v>73</v>
      </c>
      <c r="D68" s="167" t="s">
        <v>53</v>
      </c>
      <c r="E68" s="44" t="s">
        <v>109</v>
      </c>
      <c r="F68" s="167" t="s">
        <v>108</v>
      </c>
      <c r="G68" s="167" t="s">
        <v>108</v>
      </c>
      <c r="H68" s="167" t="s">
        <v>108</v>
      </c>
      <c r="I68" s="45" t="s">
        <v>53</v>
      </c>
      <c r="J68" s="31"/>
      <c r="K68" s="31"/>
      <c r="L68" s="31"/>
      <c r="M68" s="31"/>
      <c r="N68" s="211" t="e">
        <f>+#REF!</f>
        <v>#REF!</v>
      </c>
      <c r="O68" s="46" t="e">
        <f t="shared" ref="O68" si="4">SUM(J68:N68)</f>
        <v>#REF!</v>
      </c>
      <c r="P68" s="53" t="s">
        <v>54</v>
      </c>
      <c r="Q68" s="28"/>
    </row>
    <row r="69" spans="1:17" ht="18.75" x14ac:dyDescent="0.3">
      <c r="A69" s="28"/>
      <c r="B69" s="44" t="s">
        <v>32</v>
      </c>
      <c r="C69" s="167" t="s">
        <v>72</v>
      </c>
      <c r="D69" s="167" t="s">
        <v>53</v>
      </c>
      <c r="E69" s="44" t="s">
        <v>109</v>
      </c>
      <c r="F69" s="167" t="s">
        <v>108</v>
      </c>
      <c r="G69" s="167" t="s">
        <v>108</v>
      </c>
      <c r="H69" s="167" t="s">
        <v>108</v>
      </c>
      <c r="I69" s="45" t="s">
        <v>53</v>
      </c>
      <c r="J69" s="31"/>
      <c r="K69" s="31" t="e">
        <f>+'RESUMEN VIATICO'!C44</f>
        <v>#REF!</v>
      </c>
      <c r="L69" s="31"/>
      <c r="M69" s="31"/>
      <c r="N69" s="211"/>
      <c r="O69" s="46" t="e">
        <f>SUM(J69:N69)</f>
        <v>#REF!</v>
      </c>
      <c r="P69" s="53" t="s">
        <v>55</v>
      </c>
      <c r="Q69" s="28"/>
    </row>
    <row r="70" spans="1:17" ht="18.75" x14ac:dyDescent="0.3">
      <c r="A70" s="28"/>
      <c r="B70" s="44" t="s">
        <v>74</v>
      </c>
      <c r="C70" s="167" t="s">
        <v>75</v>
      </c>
      <c r="D70" s="167" t="s">
        <v>53</v>
      </c>
      <c r="E70" s="44" t="s">
        <v>109</v>
      </c>
      <c r="F70" s="167" t="s">
        <v>108</v>
      </c>
      <c r="G70" s="167" t="s">
        <v>108</v>
      </c>
      <c r="H70" s="167" t="s">
        <v>108</v>
      </c>
      <c r="I70" s="45" t="s">
        <v>53</v>
      </c>
      <c r="J70" s="31"/>
      <c r="K70" s="31"/>
      <c r="L70" s="31"/>
      <c r="M70" s="31"/>
      <c r="N70" s="211" t="e">
        <f>+#REF!</f>
        <v>#REF!</v>
      </c>
      <c r="O70" s="46" t="e">
        <f>SUM(J70:N70)</f>
        <v>#REF!</v>
      </c>
      <c r="P70" s="53" t="s">
        <v>54</v>
      </c>
      <c r="Q70" s="28"/>
    </row>
    <row r="71" spans="1:17" ht="19.5" thickBot="1" x14ac:dyDescent="0.35">
      <c r="A71" s="28"/>
      <c r="B71" s="44" t="s">
        <v>40</v>
      </c>
      <c r="C71" s="203" t="s">
        <v>72</v>
      </c>
      <c r="D71" s="167" t="s">
        <v>53</v>
      </c>
      <c r="E71" s="204" t="s">
        <v>76</v>
      </c>
      <c r="F71" s="167" t="s">
        <v>108</v>
      </c>
      <c r="G71" s="167" t="s">
        <v>108</v>
      </c>
      <c r="H71" s="167" t="s">
        <v>108</v>
      </c>
      <c r="I71" s="45" t="s">
        <v>53</v>
      </c>
      <c r="J71" s="212" t="e">
        <f>+#REF!</f>
        <v>#REF!</v>
      </c>
      <c r="K71" s="212"/>
      <c r="L71" s="212"/>
      <c r="M71" s="212"/>
      <c r="N71" s="31"/>
      <c r="O71" s="46" t="e">
        <f>SUM(J71:N71)</f>
        <v>#REF!</v>
      </c>
      <c r="P71" s="53" t="s">
        <v>54</v>
      </c>
      <c r="Q71" s="28"/>
    </row>
    <row r="72" spans="1:17" ht="21.75" thickBot="1" x14ac:dyDescent="0.4">
      <c r="A72" s="28"/>
      <c r="B72" s="361" t="s">
        <v>98</v>
      </c>
      <c r="C72" s="362"/>
      <c r="D72" s="362"/>
      <c r="E72" s="362"/>
      <c r="F72" s="362"/>
      <c r="G72" s="362"/>
      <c r="H72" s="362"/>
      <c r="I72" s="363"/>
      <c r="J72" s="60" t="e">
        <f t="shared" ref="J72:O72" si="5">SUM(J66:J71)</f>
        <v>#REF!</v>
      </c>
      <c r="K72" s="60" t="e">
        <f t="shared" si="5"/>
        <v>#REF!</v>
      </c>
      <c r="L72" s="60">
        <f t="shared" si="5"/>
        <v>0</v>
      </c>
      <c r="M72" s="60">
        <f t="shared" si="5"/>
        <v>0</v>
      </c>
      <c r="N72" s="60" t="e">
        <f t="shared" si="5"/>
        <v>#REF!</v>
      </c>
      <c r="O72" s="60" t="e">
        <f t="shared" si="5"/>
        <v>#REF!</v>
      </c>
      <c r="P72" s="61"/>
      <c r="Q72" s="28"/>
    </row>
    <row r="73" spans="1:17" ht="21.75" thickBot="1" x14ac:dyDescent="0.35">
      <c r="A73" s="28"/>
      <c r="B73" s="361" t="s">
        <v>43</v>
      </c>
      <c r="C73" s="362"/>
      <c r="D73" s="362"/>
      <c r="E73" s="362"/>
      <c r="F73" s="362"/>
      <c r="G73" s="362"/>
      <c r="H73" s="362"/>
      <c r="I73" s="363"/>
      <c r="J73" s="37" t="e">
        <f t="shared" ref="J73:O73" si="6">+J65+J72</f>
        <v>#REF!</v>
      </c>
      <c r="K73" s="37" t="e">
        <f t="shared" si="6"/>
        <v>#REF!</v>
      </c>
      <c r="L73" s="37">
        <f t="shared" si="6"/>
        <v>0</v>
      </c>
      <c r="M73" s="37">
        <f t="shared" si="6"/>
        <v>87320</v>
      </c>
      <c r="N73" s="37" t="e">
        <f t="shared" si="6"/>
        <v>#REF!</v>
      </c>
      <c r="O73" s="37" t="e">
        <f t="shared" si="6"/>
        <v>#REF!</v>
      </c>
      <c r="P73" s="89"/>
      <c r="Q73" s="28"/>
    </row>
    <row r="74" spans="1:17" ht="18.75" x14ac:dyDescent="0.3">
      <c r="A74" s="28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28"/>
    </row>
    <row r="75" spans="1:17" ht="18.75" x14ac:dyDescent="0.3">
      <c r="A75" s="28"/>
      <c r="B75" s="68"/>
      <c r="C75" s="68"/>
      <c r="D75" s="68"/>
      <c r="E75" s="68"/>
      <c r="F75" s="68"/>
      <c r="G75" s="68"/>
      <c r="H75" s="68"/>
      <c r="I75" s="68"/>
      <c r="J75" s="74"/>
      <c r="K75" s="68"/>
      <c r="L75" s="68"/>
      <c r="M75" s="68"/>
      <c r="N75" s="68"/>
      <c r="O75" s="68"/>
      <c r="P75" s="68"/>
      <c r="Q75" s="28"/>
    </row>
    <row r="76" spans="1:17" ht="18.75" x14ac:dyDescent="0.3">
      <c r="A76" s="28"/>
      <c r="B76" s="68"/>
      <c r="C76" s="68"/>
      <c r="D76" s="68"/>
      <c r="E76" s="68"/>
      <c r="F76" s="68"/>
      <c r="G76" s="68"/>
      <c r="H76" s="68"/>
      <c r="I76" s="68"/>
      <c r="J76" s="75"/>
      <c r="K76" s="68"/>
      <c r="L76" s="68"/>
      <c r="M76" s="68"/>
      <c r="N76" s="68"/>
      <c r="O76" s="68"/>
      <c r="P76" s="68"/>
      <c r="Q76" s="28"/>
    </row>
    <row r="77" spans="1:17" x14ac:dyDescent="0.25">
      <c r="A77" s="10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10"/>
    </row>
    <row r="78" spans="1:17" x14ac:dyDescent="0.25">
      <c r="A78" s="10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10"/>
    </row>
    <row r="79" spans="1:17" x14ac:dyDescent="0.25">
      <c r="A79" s="10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10"/>
    </row>
    <row r="80" spans="1:17" x14ac:dyDescent="0.25">
      <c r="A80" s="10"/>
      <c r="B80" s="62"/>
      <c r="C80" s="62"/>
      <c r="D80" s="62"/>
      <c r="E80" s="62"/>
      <c r="F80" s="62"/>
      <c r="G80" s="62"/>
      <c r="H80" s="62"/>
      <c r="I80" s="62"/>
      <c r="J80" s="76"/>
      <c r="K80" s="62"/>
      <c r="L80" s="62"/>
      <c r="M80" s="62"/>
      <c r="N80" s="62"/>
      <c r="O80" s="62"/>
      <c r="P80" s="62"/>
      <c r="Q80" s="10"/>
    </row>
    <row r="81" spans="1:17" ht="18.75" x14ac:dyDescent="0.3">
      <c r="A81" s="10"/>
      <c r="B81" s="62"/>
      <c r="C81" s="360" t="s">
        <v>193</v>
      </c>
      <c r="D81" s="360"/>
      <c r="E81" s="72"/>
      <c r="F81" s="72"/>
      <c r="G81" s="72"/>
      <c r="H81" s="71"/>
      <c r="I81" s="72" t="s">
        <v>139</v>
      </c>
      <c r="J81" s="72"/>
      <c r="K81" s="71"/>
      <c r="L81" s="62"/>
      <c r="M81" s="62"/>
      <c r="N81" s="62"/>
      <c r="O81" s="77"/>
      <c r="P81" s="62"/>
      <c r="Q81" s="10"/>
    </row>
    <row r="82" spans="1:17" ht="18.75" x14ac:dyDescent="0.3">
      <c r="A82" s="10"/>
      <c r="B82" s="62"/>
      <c r="C82" s="360" t="s">
        <v>87</v>
      </c>
      <c r="D82" s="360"/>
      <c r="E82" s="72"/>
      <c r="F82" s="72"/>
      <c r="G82" s="72"/>
      <c r="H82" s="71"/>
      <c r="I82" s="72" t="s">
        <v>133</v>
      </c>
      <c r="J82" s="72"/>
      <c r="K82" s="71"/>
      <c r="L82" s="62"/>
      <c r="M82" s="62"/>
      <c r="N82" s="62"/>
      <c r="O82" s="62"/>
      <c r="P82" s="62"/>
      <c r="Q82" s="10"/>
    </row>
    <row r="83" spans="1:17" ht="18.75" x14ac:dyDescent="0.3">
      <c r="A83" s="10"/>
      <c r="B83" s="62"/>
      <c r="C83" s="71"/>
      <c r="D83" s="71"/>
      <c r="E83" s="71"/>
      <c r="F83" s="71"/>
      <c r="G83" s="71"/>
      <c r="H83" s="71"/>
      <c r="I83" s="71"/>
      <c r="J83" s="71"/>
      <c r="K83" s="71"/>
      <c r="L83" s="62"/>
      <c r="M83" s="62"/>
      <c r="N83" s="62"/>
      <c r="O83" s="62"/>
      <c r="P83" s="62"/>
      <c r="Q83" s="10"/>
    </row>
    <row r="84" spans="1:17" ht="18.75" x14ac:dyDescent="0.3">
      <c r="A84" s="10"/>
      <c r="B84" s="62"/>
      <c r="C84" s="71"/>
      <c r="D84" s="71"/>
      <c r="E84" s="71"/>
      <c r="F84" s="71"/>
      <c r="G84" s="71"/>
      <c r="H84" s="71"/>
      <c r="I84" s="71"/>
      <c r="J84" s="71"/>
      <c r="K84" s="71"/>
      <c r="L84" s="62"/>
      <c r="M84" s="62"/>
      <c r="N84" s="62"/>
      <c r="O84" s="62"/>
      <c r="P84" s="62"/>
      <c r="Q84" s="10"/>
    </row>
    <row r="85" spans="1:17" ht="18.75" x14ac:dyDescent="0.3">
      <c r="A85" s="10"/>
      <c r="B85" s="62"/>
      <c r="C85" s="360"/>
      <c r="D85" s="360"/>
      <c r="E85" s="72"/>
      <c r="F85" s="72"/>
      <c r="G85" s="72"/>
      <c r="H85" s="71"/>
      <c r="I85" s="72"/>
      <c r="J85" s="72"/>
      <c r="K85" s="71"/>
      <c r="L85" s="62"/>
      <c r="M85" s="62"/>
      <c r="N85" s="62"/>
      <c r="O85" s="62"/>
      <c r="P85" s="62"/>
      <c r="Q85" s="10"/>
    </row>
    <row r="86" spans="1:17" ht="18.75" x14ac:dyDescent="0.3">
      <c r="A86" s="10"/>
      <c r="B86" s="62"/>
      <c r="C86" s="360"/>
      <c r="D86" s="360"/>
      <c r="E86" s="72"/>
      <c r="F86" s="72"/>
      <c r="G86" s="72"/>
      <c r="H86" s="71"/>
      <c r="I86" s="72"/>
      <c r="J86" s="72"/>
      <c r="K86" s="71"/>
      <c r="L86" s="62"/>
      <c r="M86" s="62"/>
      <c r="N86" s="62"/>
      <c r="O86" s="62"/>
      <c r="P86" s="62"/>
      <c r="Q86" s="10"/>
    </row>
    <row r="87" spans="1:17" x14ac:dyDescent="0.25">
      <c r="A87" s="10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10"/>
    </row>
    <row r="88" spans="1:17" x14ac:dyDescent="0.25">
      <c r="A88" s="10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10"/>
    </row>
    <row r="89" spans="1:17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</row>
    <row r="90" spans="1:17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</row>
  </sheetData>
  <sortState ref="B8:P85">
    <sortCondition ref="B8:B85"/>
  </sortState>
  <mergeCells count="12">
    <mergeCell ref="B73:I73"/>
    <mergeCell ref="C85:D85"/>
    <mergeCell ref="C86:D86"/>
    <mergeCell ref="B2:P2"/>
    <mergeCell ref="B4:P4"/>
    <mergeCell ref="B5:P5"/>
    <mergeCell ref="B6:P6"/>
    <mergeCell ref="B65:I65"/>
    <mergeCell ref="B72:I72"/>
    <mergeCell ref="B3:P3"/>
    <mergeCell ref="C81:D81"/>
    <mergeCell ref="C82:D82"/>
  </mergeCells>
  <pageMargins left="0.26" right="0.23622047244094491" top="0.19685039370078741" bottom="0.15748031496062992" header="0.28999999999999998" footer="0.31496062992125984"/>
  <pageSetup paperSize="5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GENERAL</vt:lpstr>
      <vt:lpstr>ENTRADAS</vt:lpstr>
      <vt:lpstr>SALIDAS</vt:lpstr>
      <vt:lpstr>PROVEEDORES</vt:lpstr>
      <vt:lpstr>RESUMEN VIATICO</vt:lpstr>
      <vt:lpstr>ANTIGUEDAD DE SALDOS</vt:lpstr>
      <vt:lpstr>'ANTIGUEDAD DE SALDOS'!Área_de_impresión</vt:lpstr>
      <vt:lpstr>ENTRADAS!Área_de_impresión</vt:lpstr>
      <vt:lpstr>PROVEEDORES!Área_de_impresión</vt:lpstr>
      <vt:lpstr>'RESUMEN GENERAL'!Área_de_impresión</vt:lpstr>
      <vt:lpstr>SALIDAS!Área_de_impresión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2024-10-10T17:07:12Z</dcterms:modified>
</cp:coreProperties>
</file>