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ienes Nacionales\Trasparencia\Octubre\Finanzas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6" i="2"/>
  <c r="E38" i="2"/>
  <c r="E28" i="2"/>
  <c r="E18" i="2"/>
  <c r="E12" i="2"/>
  <c r="E76" i="2" l="1"/>
  <c r="E86" i="2" s="1"/>
  <c r="R85" i="2"/>
  <c r="R84" i="2" s="1"/>
  <c r="R83" i="2"/>
  <c r="R82" i="2"/>
  <c r="R80" i="2"/>
  <c r="R79" i="2"/>
  <c r="R74" i="2"/>
  <c r="R75" i="2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R72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O86" i="2" s="1"/>
  <c r="N76" i="2"/>
  <c r="M76" i="2"/>
  <c r="M86" i="2" s="1"/>
  <c r="L84" i="2"/>
  <c r="L81" i="2"/>
  <c r="L78" i="2"/>
  <c r="L77" i="2" s="1"/>
  <c r="K84" i="2"/>
  <c r="K81" i="2"/>
  <c r="K78" i="2"/>
  <c r="K77" i="2" s="1"/>
  <c r="J84" i="2"/>
  <c r="J81" i="2"/>
  <c r="J78" i="2"/>
  <c r="J77" i="2" s="1"/>
  <c r="I84" i="2"/>
  <c r="I81" i="2"/>
  <c r="I78" i="2"/>
  <c r="I77" i="2" s="1"/>
  <c r="H84" i="2"/>
  <c r="H77" i="2" s="1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N86" i="2" l="1"/>
  <c r="Q86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  <c r="D84" i="2"/>
  <c r="D81" i="2"/>
  <c r="D78" i="2"/>
  <c r="D77" i="2" s="1"/>
  <c r="D72" i="2"/>
  <c r="D69" i="2"/>
  <c r="D64" i="2"/>
  <c r="D54" i="2"/>
  <c r="D47" i="2"/>
  <c r="D46" i="2"/>
  <c r="D38" i="2" s="1"/>
  <c r="D28" i="2"/>
  <c r="D18" i="2"/>
  <c r="D12" i="2"/>
  <c r="D76" i="2" l="1"/>
  <c r="D86" i="2" s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<sst xmlns="http://schemas.openxmlformats.org/spreadsheetml/2006/main" count="104" uniqueCount="104">
  <si>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</si>
  <si>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</si>
  <si>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</si>
  <si>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</si>
  <si>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</si>
  <si>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</si>
  <si>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</si>
  <si>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</si>
  <si>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</si>
  <si>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</si>
  <si>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</si>
  <si>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</si>
  <si>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</si>
  <si>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</si>
  <si>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</si>
  <si>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</si>
  <si>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</si>
  <si>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</si>
  <si>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</si>
  <si>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</si>
  <si>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</si>
  <si>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</si>
  <si>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</si>
  <si>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</si>
  <si>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</si>
  <si>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</si>
  <si>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</si>
  <si>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</si>
  <si>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</si>
  <si>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</si>
  <si>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</si>
  <si>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</si>
  <si>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</si>
  <si>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</si>
  <si>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</si>
  <si>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</si>
  <si>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</si>
  <si>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</si>
  <si>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</si>
  <si>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</si>
  <si>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</si>
  <si>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</si>
  <si>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</si>
  <si>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</si>
  <si>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</si>
  <si>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</si>
  <si>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</si>
  <si>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</si>
  <si>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</si>
  <si>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</si>
  <si>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</si>
  <si>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</si>
  <si>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</si>
  <si>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</si>
  <si>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</si>
  <si>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</si>
  <si>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</si>
  <si>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</si>
  <si>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</si>
  <si>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</si>
  <si>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</si>
  <si>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</si>
  <si>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</si>
  <si>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</si>
  <si>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</si>
  <si>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</si>
  <si>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</si>
  <si>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</si>
  <si>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</si>
  <si>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</si>
  <si>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</si>
  <si>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</si>
  <si>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</si>
  <si>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</si>
  <si>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</si>
  <si>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</si>
  <si>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</si>
  <si>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</si>
  <si>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</si>
  <si>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</si>
  <si>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</si>
  <si>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</si>
  <si>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</si>
  <si>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</si>
  <si>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</si>
  <si>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</si>
  <si>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</si>
  <si>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</si>
  <si>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</si>
  <si>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</si>
  <si>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</si>
  <si>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</si>
  <si>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</si>
  <si>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</si>
  <si>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</si>
  <si>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</si>
  <si>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</si>
  <si>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</si>
  <si>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</si>
  <si>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</si>
  <si>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</si>
  <si>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</si>
  <si>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2022</t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</si>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</sst>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 applyAlignment="1">
      <alignment wrapText="1"/>
    </xf>
    <xf numFmtId="0" fontId="0" fillId="0" borderId="16" xfId="0" applyBorder="1"/>
    <xf numFmtId="43" fontId="3" fillId="5" borderId="12" xfId="0" applyNumberFormat="1" applyFont="1" applyFill="1" applyBorder="1"/>
    <xf numFmtId="0" fontId="7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332477</xdr:colOff>
      <xdr:row>2</xdr:row>
      <xdr:rowOff>188343</xdr:rowOff>
    </xdr:from>
    <xdr:to>
      <xdr:col>17</xdr:col>
      <xdr:colOff>541871</xdr:colOff>
      <xdr:row>5</xdr:row>
      <xdr:rowOff>178818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2288" y="565749"/>
          <a:ext cx="1098993" cy="817173"/>
        </a:xfrm>
        <a:prstGeom prst="rect">
          <a:avLst/>
        </a:prstGeom>
      </xdr:spPr>
    </xdr:pic>
    <xdr:clientData/>
  </xdr:twoCellAnchor>
  <xdr:twoCellAnchor editAs="oneCell">
    <xdr:from>
      <xdr:col>2</xdr:col>
      <xdr:colOff>460796</xdr:colOff>
      <xdr:row>1</xdr:row>
      <xdr:rowOff>171989</xdr:rowOff>
    </xdr:from>
    <xdr:to>
      <xdr:col>2</xdr:col>
      <xdr:colOff>1707312</xdr:colOff>
      <xdr:row>6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173" y="360692"/>
          <a:ext cx="1246516" cy="112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topLeftCell="A67" zoomScale="106" zoomScaleNormal="106" workbookViewId="0">
      <selection activeCell="C87" sqref="C87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6.28515625" customWidth="1"/>
    <col min="5" max="5" width="17" customWidth="1"/>
    <col min="6" max="6" width="13.85546875" customWidth="1"/>
    <col min="7" max="7" width="16.5703125" customWidth="1"/>
    <col min="8" max="8" width="14.42578125" customWidth="1"/>
    <col min="9" max="9" width="14.7109375" customWidth="1"/>
    <col min="10" max="10" width="17.7109375" customWidth="1"/>
    <col min="11" max="11" width="15.85546875" customWidth="1"/>
    <col min="12" max="12" width="16.28515625" customWidth="1"/>
    <col min="13" max="13" width="14.42578125" customWidth="1"/>
    <col min="14" max="15" width="14.140625" customWidth="1"/>
    <col min="16" max="16" width="7.7109375" customWidth="1"/>
    <col min="17" max="17" width="5.7109375" customWidth="1"/>
    <col min="18" max="18" width="18.140625" customWidth="1"/>
  </cols>
  <sheetData>
    <row r="3" spans="3:19" ht="28.5" customHeight="1" x14ac:dyDescent="0.25">
      <c r="C3" s="40" t="s">
        <v>96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3:19" ht="21" customHeight="1" x14ac:dyDescent="0.25">
      <c r="C4" s="42" t="s">
        <v>97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3:19" ht="15.75" x14ac:dyDescent="0.25">
      <c r="C5" s="47" t="s">
        <v>102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3:19" ht="15.75" customHeight="1" x14ac:dyDescent="0.25">
      <c r="C6" s="49" t="s">
        <v>90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3:19" ht="15.75" customHeight="1" x14ac:dyDescent="0.25">
      <c r="C7" s="36" t="s">
        <v>75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9" spans="3:19" ht="25.5" customHeight="1" x14ac:dyDescent="0.25">
      <c r="C9" s="44" t="s">
        <v>65</v>
      </c>
      <c r="D9" s="45" t="s">
        <v>92</v>
      </c>
      <c r="E9" s="45" t="s">
        <v>91</v>
      </c>
      <c r="F9" s="37" t="s">
        <v>89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3:19" x14ac:dyDescent="0.25">
      <c r="C10" s="44"/>
      <c r="D10" s="46"/>
      <c r="E10" s="46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753431903</v>
      </c>
      <c r="E12" s="11">
        <f>+E13+E14+E15+E16+E17</f>
        <v>762038375.96000004</v>
      </c>
      <c r="F12" s="16">
        <f t="shared" ref="F12:L12" si="0">+F13+F14+F15+F16+F17</f>
        <v>1341079.8999999999</v>
      </c>
      <c r="G12" s="11">
        <f t="shared" si="0"/>
        <v>67320960.600000009</v>
      </c>
      <c r="H12" s="11">
        <f t="shared" si="0"/>
        <v>34916712.530000001</v>
      </c>
      <c r="I12" s="11">
        <f t="shared" si="0"/>
        <v>34522945.009999998</v>
      </c>
      <c r="J12" s="11">
        <f t="shared" si="0"/>
        <v>64450808.93</v>
      </c>
      <c r="K12" s="11">
        <f t="shared" si="0"/>
        <v>39210813.329999998</v>
      </c>
      <c r="L12" s="11">
        <f t="shared" si="0"/>
        <v>39496191.110000007</v>
      </c>
      <c r="M12" s="11">
        <f t="shared" ref="M12:Q12" si="1">+M13+M14+M15+M16+M17</f>
        <v>41350090.350000001</v>
      </c>
      <c r="N12" s="11">
        <f t="shared" si="1"/>
        <v>46941062.509999998</v>
      </c>
      <c r="O12" s="11">
        <f t="shared" si="1"/>
        <v>40680650.039999999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410231314.31</v>
      </c>
    </row>
    <row r="13" spans="3:19" x14ac:dyDescent="0.25">
      <c r="C13" s="4" t="s">
        <v>2</v>
      </c>
      <c r="D13" s="12">
        <v>538613286</v>
      </c>
      <c r="E13" s="12">
        <v>544463286</v>
      </c>
      <c r="F13" s="17">
        <v>157700.94</v>
      </c>
      <c r="G13" s="12">
        <v>57533893.520000003</v>
      </c>
      <c r="H13" s="12">
        <v>28804798.129999999</v>
      </c>
      <c r="I13" s="12">
        <v>28842968.300000001</v>
      </c>
      <c r="J13" s="12">
        <v>32223836.57</v>
      </c>
      <c r="K13" s="12">
        <v>31313326.109999999</v>
      </c>
      <c r="L13" s="12">
        <v>31330250.600000001</v>
      </c>
      <c r="M13" s="12">
        <v>33037923.079999998</v>
      </c>
      <c r="N13" s="12">
        <v>31733154.800000001</v>
      </c>
      <c r="O13" s="12">
        <v>31729920.59</v>
      </c>
      <c r="P13" s="12">
        <v>0</v>
      </c>
      <c r="Q13" s="12">
        <v>0</v>
      </c>
      <c r="R13" s="12">
        <f>+F13+G13+H13+I13+J13+K13+L13+M13+N13+O13+P13+Q13</f>
        <v>306707772.63999999</v>
      </c>
    </row>
    <row r="14" spans="3:19" x14ac:dyDescent="0.25">
      <c r="C14" s="4" t="s">
        <v>3</v>
      </c>
      <c r="D14" s="12">
        <v>149677093</v>
      </c>
      <c r="E14" s="12">
        <v>151252093</v>
      </c>
      <c r="F14" s="17">
        <v>1159266.5</v>
      </c>
      <c r="G14" s="12">
        <v>1159266.5</v>
      </c>
      <c r="H14" s="12">
        <v>1796766.5</v>
      </c>
      <c r="I14" s="12">
        <v>1359266.5</v>
      </c>
      <c r="J14" s="12">
        <v>27835663.420000002</v>
      </c>
      <c r="K14" s="12">
        <v>3375966.5</v>
      </c>
      <c r="L14" s="12">
        <v>3421066.5</v>
      </c>
      <c r="M14" s="12">
        <v>3566966.5</v>
      </c>
      <c r="N14" s="12">
        <v>3154216.5</v>
      </c>
      <c r="O14" s="12">
        <v>3961716.5</v>
      </c>
      <c r="P14" s="12">
        <v>0</v>
      </c>
      <c r="Q14" s="12">
        <v>0</v>
      </c>
      <c r="R14" s="12">
        <f t="shared" ref="R14:R17" si="3">+F14+G14+H14+I14+J14+K14+L14+M14+N14+O14+P14+Q14</f>
        <v>50790161.920000002</v>
      </c>
    </row>
    <row r="15" spans="3:19" x14ac:dyDescent="0.25">
      <c r="C15" s="4" t="s">
        <v>4</v>
      </c>
      <c r="D15" s="12">
        <v>600000</v>
      </c>
      <c r="E15" s="12">
        <v>600000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60301.7</v>
      </c>
      <c r="M15" s="12">
        <v>21403.200000000001</v>
      </c>
      <c r="N15" s="12">
        <v>0</v>
      </c>
      <c r="O15" s="12">
        <v>31480.91</v>
      </c>
      <c r="P15" s="12">
        <v>0</v>
      </c>
      <c r="Q15" s="12">
        <v>0</v>
      </c>
      <c r="R15" s="12">
        <f t="shared" si="3"/>
        <v>113185.81</v>
      </c>
      <c r="S15" s="7"/>
    </row>
    <row r="16" spans="3:19" x14ac:dyDescent="0.25">
      <c r="C16" s="4" t="s">
        <v>5</v>
      </c>
      <c r="D16" s="12">
        <v>6856000</v>
      </c>
      <c r="E16" s="12">
        <v>6856000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7400380</v>
      </c>
      <c r="O16" s="12">
        <v>345000</v>
      </c>
      <c r="P16" s="12">
        <v>0</v>
      </c>
      <c r="Q16" s="12">
        <v>0</v>
      </c>
      <c r="R16" s="12">
        <f t="shared" si="3"/>
        <v>7745380</v>
      </c>
    </row>
    <row r="17" spans="3:18" x14ac:dyDescent="0.25">
      <c r="C17" s="4" t="s">
        <v>6</v>
      </c>
      <c r="D17" s="12">
        <v>57685524</v>
      </c>
      <c r="E17" s="12">
        <v>58866996.960000001</v>
      </c>
      <c r="F17" s="17">
        <v>24112.46</v>
      </c>
      <c r="G17" s="12">
        <v>8627800.5800000001</v>
      </c>
      <c r="H17" s="12">
        <v>4315147.9000000004</v>
      </c>
      <c r="I17" s="12">
        <v>4320710.21</v>
      </c>
      <c r="J17" s="12">
        <v>4391308.9400000004</v>
      </c>
      <c r="K17" s="12">
        <v>4521520.72</v>
      </c>
      <c r="L17" s="12">
        <v>4684572.3099999996</v>
      </c>
      <c r="M17" s="12">
        <v>4723797.57</v>
      </c>
      <c r="N17" s="12">
        <v>4653311.21</v>
      </c>
      <c r="O17" s="12">
        <v>4612532.04</v>
      </c>
      <c r="P17" s="12">
        <v>0</v>
      </c>
      <c r="Q17" s="12">
        <v>0</v>
      </c>
      <c r="R17" s="12">
        <f t="shared" si="3"/>
        <v>44874813.939999998</v>
      </c>
    </row>
    <row r="18" spans="3:18" x14ac:dyDescent="0.25">
      <c r="C18" s="3" t="s">
        <v>7</v>
      </c>
      <c r="D18" s="11">
        <f>+D19+D20+D21+D22+D23+D24+D25+D26+D27</f>
        <v>53016690</v>
      </c>
      <c r="E18" s="11">
        <f>+E19+E20+E21+E22+E23+E24+E25+E26+E27</f>
        <v>129539110.92999999</v>
      </c>
      <c r="F18" s="16">
        <f t="shared" ref="F18:L18" si="4">+F19+F20+F21+F22+F23+F24+F25+F26+F27</f>
        <v>316964.37</v>
      </c>
      <c r="G18" s="11">
        <f t="shared" si="4"/>
        <v>2140960.2399999998</v>
      </c>
      <c r="H18" s="11">
        <f t="shared" si="4"/>
        <v>4120091.27</v>
      </c>
      <c r="I18" s="11">
        <f t="shared" si="4"/>
        <v>2193220.88</v>
      </c>
      <c r="J18" s="11">
        <f t="shared" si="4"/>
        <v>2034224.88</v>
      </c>
      <c r="K18" s="11">
        <f t="shared" si="4"/>
        <v>2050634.97</v>
      </c>
      <c r="L18" s="11">
        <f t="shared" si="4"/>
        <v>2294921.3899999997</v>
      </c>
      <c r="M18" s="11">
        <f t="shared" ref="M18:Q18" si="5">+M19+M20+M21+M22+M23+M24+M25+M26+M27</f>
        <v>3048714.18</v>
      </c>
      <c r="N18" s="11">
        <f t="shared" si="5"/>
        <v>1540370.52</v>
      </c>
      <c r="O18" s="11">
        <f t="shared" si="5"/>
        <v>4054873.94</v>
      </c>
      <c r="P18" s="11">
        <f t="shared" si="5"/>
        <v>0</v>
      </c>
      <c r="Q18" s="11">
        <f t="shared" si="5"/>
        <v>0</v>
      </c>
      <c r="R18" s="11">
        <f>+R19+R20+R21+R22+R23+R24+R25+R26+R27</f>
        <v>23794976.639999997</v>
      </c>
    </row>
    <row r="19" spans="3:18" x14ac:dyDescent="0.25">
      <c r="C19" s="4" t="s">
        <v>8</v>
      </c>
      <c r="D19" s="12">
        <v>11010000</v>
      </c>
      <c r="E19" s="12">
        <v>11010000</v>
      </c>
      <c r="F19" s="17">
        <v>7633.69</v>
      </c>
      <c r="G19" s="12">
        <v>1077804.52</v>
      </c>
      <c r="H19" s="12">
        <v>805492.69</v>
      </c>
      <c r="I19" s="12">
        <v>1192336.2</v>
      </c>
      <c r="J19" s="12">
        <v>867575.28</v>
      </c>
      <c r="K19" s="12">
        <v>445938.98</v>
      </c>
      <c r="L19" s="12">
        <v>923184.45</v>
      </c>
      <c r="M19" s="12">
        <v>1344381.04</v>
      </c>
      <c r="N19" s="12">
        <v>416989.48</v>
      </c>
      <c r="O19" s="12">
        <v>1000261.78</v>
      </c>
      <c r="P19" s="12">
        <v>0</v>
      </c>
      <c r="Q19" s="12">
        <v>0</v>
      </c>
      <c r="R19" s="12">
        <f>+F19+G19+H19+I19+J19+K19+L19+M19+N19+O19+P19+Q19</f>
        <v>8081598.1100000003</v>
      </c>
    </row>
    <row r="20" spans="3:18" x14ac:dyDescent="0.25">
      <c r="C20" s="4" t="s">
        <v>9</v>
      </c>
      <c r="D20" s="12">
        <v>1500000</v>
      </c>
      <c r="E20" s="12">
        <v>1250000</v>
      </c>
      <c r="F20" s="18">
        <v>0</v>
      </c>
      <c r="G20" s="13">
        <v>0</v>
      </c>
      <c r="H20" s="12">
        <v>216266.92</v>
      </c>
      <c r="I20" s="12">
        <v>0</v>
      </c>
      <c r="J20" s="12">
        <v>199125</v>
      </c>
      <c r="K20" s="12">
        <v>0</v>
      </c>
      <c r="L20" s="12">
        <v>102612.6</v>
      </c>
      <c r="M20" s="12">
        <v>213028.35</v>
      </c>
      <c r="N20" s="12">
        <v>56168</v>
      </c>
      <c r="O20" s="12">
        <v>7894.2</v>
      </c>
      <c r="P20" s="12">
        <v>0</v>
      </c>
      <c r="Q20" s="12">
        <v>0</v>
      </c>
      <c r="R20" s="12">
        <f t="shared" ref="R20:R27" si="6">+F20+G20+H20+I20+J20+K20+L20+M20+N20+O20+P20+Q20</f>
        <v>795095.07</v>
      </c>
    </row>
    <row r="21" spans="3:18" x14ac:dyDescent="0.25">
      <c r="C21" s="4" t="s">
        <v>10</v>
      </c>
      <c r="D21" s="12">
        <v>7800000</v>
      </c>
      <c r="E21" s="12">
        <v>6900000</v>
      </c>
      <c r="F21" s="18">
        <v>0</v>
      </c>
      <c r="G21" s="13">
        <v>0</v>
      </c>
      <c r="H21" s="12">
        <v>149502.5</v>
      </c>
      <c r="I21" s="12">
        <v>285877.5</v>
      </c>
      <c r="J21" s="12">
        <v>63450</v>
      </c>
      <c r="K21" s="12">
        <v>247065</v>
      </c>
      <c r="L21" s="12">
        <v>0</v>
      </c>
      <c r="M21" s="12">
        <v>0</v>
      </c>
      <c r="N21" s="12">
        <v>592867.5</v>
      </c>
      <c r="O21" s="12">
        <v>542907.5</v>
      </c>
      <c r="P21" s="12">
        <v>0</v>
      </c>
      <c r="Q21" s="12">
        <v>0</v>
      </c>
      <c r="R21" s="12">
        <f t="shared" si="6"/>
        <v>1881670</v>
      </c>
    </row>
    <row r="22" spans="3:18" x14ac:dyDescent="0.25">
      <c r="C22" s="4" t="s">
        <v>11</v>
      </c>
      <c r="D22" s="12">
        <v>800000</v>
      </c>
      <c r="E22" s="12">
        <v>1500823.09</v>
      </c>
      <c r="F22" s="18">
        <v>0</v>
      </c>
      <c r="G22" s="13">
        <v>0</v>
      </c>
      <c r="H22" s="12">
        <v>9979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9979</v>
      </c>
    </row>
    <row r="23" spans="3:18" x14ac:dyDescent="0.25">
      <c r="C23" s="4" t="s">
        <v>12</v>
      </c>
      <c r="D23" s="12">
        <v>7443000</v>
      </c>
      <c r="E23" s="12">
        <v>8865820</v>
      </c>
      <c r="F23" s="17">
        <v>50000</v>
      </c>
      <c r="G23" s="12">
        <v>50000</v>
      </c>
      <c r="H23" s="12">
        <v>1076486</v>
      </c>
      <c r="I23" s="12">
        <v>115000</v>
      </c>
      <c r="J23" s="12">
        <v>115000</v>
      </c>
      <c r="K23" s="12">
        <v>115000</v>
      </c>
      <c r="L23" s="12">
        <v>115000</v>
      </c>
      <c r="M23" s="12">
        <v>115000</v>
      </c>
      <c r="N23" s="12">
        <v>65000</v>
      </c>
      <c r="O23" s="12">
        <v>827701.17</v>
      </c>
      <c r="P23" s="12">
        <v>0</v>
      </c>
      <c r="Q23" s="12">
        <v>0</v>
      </c>
      <c r="R23" s="12">
        <f t="shared" si="6"/>
        <v>2644187.17</v>
      </c>
    </row>
    <row r="24" spans="3:18" x14ac:dyDescent="0.25">
      <c r="C24" s="4" t="s">
        <v>13</v>
      </c>
      <c r="D24" s="12">
        <v>9312000</v>
      </c>
      <c r="E24" s="12">
        <v>10818769.630000001</v>
      </c>
      <c r="F24" s="17">
        <v>259330.68</v>
      </c>
      <c r="G24" s="12">
        <v>865435.59</v>
      </c>
      <c r="H24" s="12">
        <v>336916.57</v>
      </c>
      <c r="I24" s="12">
        <v>507888.02</v>
      </c>
      <c r="J24" s="12">
        <v>613831.23</v>
      </c>
      <c r="K24" s="12">
        <v>1026891.49</v>
      </c>
      <c r="L24" s="12">
        <v>673984.33</v>
      </c>
      <c r="M24" s="12">
        <v>978869.92</v>
      </c>
      <c r="N24" s="12">
        <v>348238.64</v>
      </c>
      <c r="O24" s="12">
        <v>566889.31999999995</v>
      </c>
      <c r="P24" s="12">
        <v>0</v>
      </c>
      <c r="Q24" s="12">
        <v>0</v>
      </c>
      <c r="R24" s="12">
        <f t="shared" si="6"/>
        <v>6178275.79</v>
      </c>
    </row>
    <row r="25" spans="3:18" x14ac:dyDescent="0.25">
      <c r="C25" s="4" t="s">
        <v>14</v>
      </c>
      <c r="D25" s="12">
        <v>3914590</v>
      </c>
      <c r="E25" s="12">
        <v>17032617.690000001</v>
      </c>
      <c r="F25" s="18">
        <v>0</v>
      </c>
      <c r="G25" s="12">
        <v>9960.1299999999992</v>
      </c>
      <c r="H25" s="12">
        <v>1029328.89</v>
      </c>
      <c r="I25" s="13">
        <v>0</v>
      </c>
      <c r="J25" s="12">
        <v>13056.7</v>
      </c>
      <c r="K25" s="12">
        <v>177979.5</v>
      </c>
      <c r="L25" s="12">
        <v>164987.66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1395312.88</v>
      </c>
    </row>
    <row r="26" spans="3:18" x14ac:dyDescent="0.25">
      <c r="C26" s="4" t="s">
        <v>15</v>
      </c>
      <c r="D26" s="12">
        <v>7993100</v>
      </c>
      <c r="E26" s="12">
        <v>68917080.519999996</v>
      </c>
      <c r="F26" s="18">
        <v>0</v>
      </c>
      <c r="G26" s="12">
        <v>137760</v>
      </c>
      <c r="H26" s="12">
        <v>496118.7</v>
      </c>
      <c r="I26" s="12">
        <v>92119.16</v>
      </c>
      <c r="J26" s="12">
        <v>162186.67000000001</v>
      </c>
      <c r="K26" s="12">
        <v>37760</v>
      </c>
      <c r="L26" s="12">
        <v>315152.34999999998</v>
      </c>
      <c r="M26" s="12">
        <v>67500</v>
      </c>
      <c r="N26" s="12">
        <v>61106.9</v>
      </c>
      <c r="O26" s="12">
        <v>966239.37</v>
      </c>
      <c r="P26" s="12">
        <v>0</v>
      </c>
      <c r="Q26" s="12">
        <v>0</v>
      </c>
      <c r="R26" s="12">
        <f t="shared" si="6"/>
        <v>2335943.15</v>
      </c>
    </row>
    <row r="27" spans="3:18" x14ac:dyDescent="0.25">
      <c r="C27" s="4" t="s">
        <v>16</v>
      </c>
      <c r="D27" s="12">
        <v>3244000</v>
      </c>
      <c r="E27" s="12">
        <v>3244000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329934.87</v>
      </c>
      <c r="N27" s="12">
        <v>0</v>
      </c>
      <c r="O27" s="12">
        <v>142980.6</v>
      </c>
      <c r="P27" s="12">
        <v>0</v>
      </c>
      <c r="Q27" s="12">
        <v>0</v>
      </c>
      <c r="R27" s="12">
        <f t="shared" si="6"/>
        <v>472915.47</v>
      </c>
    </row>
    <row r="28" spans="3:18" x14ac:dyDescent="0.25">
      <c r="C28" s="3" t="s">
        <v>17</v>
      </c>
      <c r="D28" s="11">
        <f>+D29+D30+D31+D32+D33+D34+D35+D36+D37</f>
        <v>37811431</v>
      </c>
      <c r="E28" s="11">
        <f>+E29+E30+E31+E32+E33+E34+E35+E36+E37</f>
        <v>58605394.409999996</v>
      </c>
      <c r="F28" s="19">
        <f t="shared" ref="F28:L28" si="7">+F29+F30+F31+F32+F33+F34+F35+F36+F37</f>
        <v>0</v>
      </c>
      <c r="G28" s="11">
        <f t="shared" si="7"/>
        <v>27000</v>
      </c>
      <c r="H28" s="11">
        <f t="shared" si="7"/>
        <v>483901.42999999993</v>
      </c>
      <c r="I28" s="11">
        <f t="shared" si="7"/>
        <v>3087116.8099999996</v>
      </c>
      <c r="J28" s="11">
        <f t="shared" si="7"/>
        <v>1530108.7</v>
      </c>
      <c r="K28" s="11">
        <f t="shared" si="7"/>
        <v>27360.010000000002</v>
      </c>
      <c r="L28" s="11">
        <f t="shared" si="7"/>
        <v>3081478.73</v>
      </c>
      <c r="M28" s="11">
        <f t="shared" ref="M28:Q28" si="8">+M29+M30+M31+M32+M33+M34+M35+M36+M37</f>
        <v>3217248.11</v>
      </c>
      <c r="N28" s="11">
        <f t="shared" si="8"/>
        <v>4431250.37</v>
      </c>
      <c r="O28" s="11">
        <f t="shared" si="8"/>
        <v>307106.33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16192570.489999998</v>
      </c>
    </row>
    <row r="29" spans="3:18" x14ac:dyDescent="0.25">
      <c r="C29" s="4" t="s">
        <v>18</v>
      </c>
      <c r="D29" s="12">
        <v>1553820</v>
      </c>
      <c r="E29" s="12">
        <v>2529809.12</v>
      </c>
      <c r="F29" s="18">
        <v>0</v>
      </c>
      <c r="G29" s="12">
        <v>27000</v>
      </c>
      <c r="H29" s="12">
        <v>260355.3</v>
      </c>
      <c r="I29" s="12">
        <v>18000</v>
      </c>
      <c r="J29" s="12">
        <v>34987.300000000003</v>
      </c>
      <c r="K29" s="12">
        <v>18760</v>
      </c>
      <c r="L29" s="12">
        <v>50826.92</v>
      </c>
      <c r="M29" s="12">
        <v>116464.9</v>
      </c>
      <c r="N29" s="12">
        <v>183840</v>
      </c>
      <c r="O29" s="12">
        <v>21000</v>
      </c>
      <c r="P29" s="12">
        <v>0</v>
      </c>
      <c r="Q29" s="12">
        <v>0</v>
      </c>
      <c r="R29" s="12">
        <f>+F29+G29+H29+I29+J29+K29+L29+M29+N29+O29+P29+Q29</f>
        <v>731234.41999999993</v>
      </c>
    </row>
    <row r="30" spans="3:18" x14ac:dyDescent="0.25">
      <c r="C30" s="4" t="s">
        <v>19</v>
      </c>
      <c r="D30" s="12">
        <v>3810000</v>
      </c>
      <c r="E30" s="12">
        <v>3810000</v>
      </c>
      <c r="F30" s="18">
        <v>0</v>
      </c>
      <c r="G30" s="13">
        <v>0</v>
      </c>
      <c r="H30" s="13">
        <v>0</v>
      </c>
      <c r="I30" s="13">
        <v>0</v>
      </c>
      <c r="J30" s="12">
        <v>75.27</v>
      </c>
      <c r="K30" s="12">
        <v>0</v>
      </c>
      <c r="L30" s="12">
        <v>0</v>
      </c>
      <c r="M30" s="12">
        <v>0</v>
      </c>
      <c r="N30" s="12">
        <v>14518.6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14593.87</v>
      </c>
    </row>
    <row r="31" spans="3:18" x14ac:dyDescent="0.25">
      <c r="C31" s="4" t="s">
        <v>20</v>
      </c>
      <c r="D31" s="12">
        <v>6561600</v>
      </c>
      <c r="E31" s="12">
        <v>6561600</v>
      </c>
      <c r="F31" s="18">
        <v>0</v>
      </c>
      <c r="G31" s="13">
        <v>0</v>
      </c>
      <c r="H31" s="12">
        <v>17831.8</v>
      </c>
      <c r="I31" s="12">
        <v>651638.48</v>
      </c>
      <c r="J31" s="12">
        <v>12704.16</v>
      </c>
      <c r="K31" s="12">
        <v>0</v>
      </c>
      <c r="L31" s="12">
        <v>7878</v>
      </c>
      <c r="M31" s="12">
        <v>259128</v>
      </c>
      <c r="N31" s="12">
        <v>313679.99</v>
      </c>
      <c r="O31" s="12">
        <v>0</v>
      </c>
      <c r="P31" s="12">
        <v>0</v>
      </c>
      <c r="Q31" s="12">
        <v>0</v>
      </c>
      <c r="R31" s="12">
        <f t="shared" si="10"/>
        <v>1262860.4300000002</v>
      </c>
    </row>
    <row r="32" spans="3:18" x14ac:dyDescent="0.25">
      <c r="C32" s="4" t="s">
        <v>21</v>
      </c>
      <c r="D32" s="12">
        <v>736120</v>
      </c>
      <c r="E32" s="12">
        <v>736120</v>
      </c>
      <c r="F32" s="18">
        <v>0</v>
      </c>
      <c r="G32" s="13">
        <v>0</v>
      </c>
      <c r="H32" s="13">
        <v>0</v>
      </c>
      <c r="I32" s="13">
        <v>0</v>
      </c>
      <c r="J32" s="12">
        <v>36916.5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36916.5</v>
      </c>
    </row>
    <row r="33" spans="3:18" x14ac:dyDescent="0.25">
      <c r="C33" s="4" t="s">
        <v>22</v>
      </c>
      <c r="D33" s="12">
        <v>650000</v>
      </c>
      <c r="E33" s="12">
        <v>2524382.9</v>
      </c>
      <c r="F33" s="18">
        <v>0</v>
      </c>
      <c r="G33" s="13">
        <v>0</v>
      </c>
      <c r="H33" s="12">
        <v>1090</v>
      </c>
      <c r="I33" s="12">
        <v>508023.18</v>
      </c>
      <c r="J33" s="12">
        <v>225</v>
      </c>
      <c r="K33" s="12">
        <v>0</v>
      </c>
      <c r="L33" s="12">
        <v>4665</v>
      </c>
      <c r="M33" s="12">
        <v>0</v>
      </c>
      <c r="N33" s="12">
        <v>51566</v>
      </c>
      <c r="O33" s="12">
        <v>0</v>
      </c>
      <c r="P33" s="12">
        <v>0</v>
      </c>
      <c r="Q33" s="12">
        <v>0</v>
      </c>
      <c r="R33" s="12">
        <f t="shared" si="10"/>
        <v>565569.17999999993</v>
      </c>
    </row>
    <row r="34" spans="3:18" x14ac:dyDescent="0.25">
      <c r="C34" s="4" t="s">
        <v>23</v>
      </c>
      <c r="D34" s="12">
        <v>680000</v>
      </c>
      <c r="E34" s="12">
        <v>6417642.7999999998</v>
      </c>
      <c r="F34" s="18">
        <v>0</v>
      </c>
      <c r="G34" s="13">
        <v>0</v>
      </c>
      <c r="H34" s="12">
        <v>23384.73</v>
      </c>
      <c r="I34" s="13">
        <v>0</v>
      </c>
      <c r="J34" s="12">
        <v>230</v>
      </c>
      <c r="K34" s="12">
        <v>0</v>
      </c>
      <c r="L34" s="12">
        <v>14065.63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37680.36</v>
      </c>
    </row>
    <row r="35" spans="3:18" x14ac:dyDescent="0.25">
      <c r="C35" s="4" t="s">
        <v>24</v>
      </c>
      <c r="D35" s="12">
        <v>8196685</v>
      </c>
      <c r="E35" s="12">
        <v>8196685</v>
      </c>
      <c r="F35" s="18">
        <v>0</v>
      </c>
      <c r="G35" s="13">
        <v>0</v>
      </c>
      <c r="H35" s="12">
        <v>38651.379999999997</v>
      </c>
      <c r="I35" s="12">
        <v>1451714.68</v>
      </c>
      <c r="J35" s="12">
        <v>1432090</v>
      </c>
      <c r="K35" s="12">
        <v>0</v>
      </c>
      <c r="L35" s="12">
        <v>958551</v>
      </c>
      <c r="M35" s="12">
        <v>3285600</v>
      </c>
      <c r="N35" s="12">
        <v>2379222.35</v>
      </c>
      <c r="O35" s="12">
        <v>0</v>
      </c>
      <c r="P35" s="12">
        <v>0</v>
      </c>
      <c r="Q35" s="12">
        <v>0</v>
      </c>
      <c r="R35" s="12">
        <f t="shared" si="10"/>
        <v>9545829.4100000001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15623206</v>
      </c>
      <c r="E37" s="12">
        <v>27829154.59</v>
      </c>
      <c r="F37" s="18">
        <v>0</v>
      </c>
      <c r="G37" s="13">
        <v>0</v>
      </c>
      <c r="H37" s="12">
        <v>142588.22</v>
      </c>
      <c r="I37" s="12">
        <v>457740.47</v>
      </c>
      <c r="J37" s="12">
        <v>12880.47</v>
      </c>
      <c r="K37" s="12">
        <v>8600.01</v>
      </c>
      <c r="L37" s="12">
        <v>2045492.18</v>
      </c>
      <c r="M37" s="12">
        <v>-443944.79</v>
      </c>
      <c r="N37" s="12">
        <v>1488423.43</v>
      </c>
      <c r="O37" s="12">
        <v>286106.33</v>
      </c>
      <c r="P37" s="12">
        <v>0</v>
      </c>
      <c r="Q37" s="12">
        <v>0</v>
      </c>
      <c r="R37" s="12">
        <f t="shared" si="10"/>
        <v>3997886.3199999994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264416.24</v>
      </c>
      <c r="I38" s="14">
        <f t="shared" si="11"/>
        <v>0</v>
      </c>
      <c r="J38" s="11">
        <f t="shared" si="11"/>
        <v>-264416.24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264416.24</v>
      </c>
      <c r="I39" s="13">
        <v>0</v>
      </c>
      <c r="J39" s="12">
        <v>-264416.24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33648079</v>
      </c>
      <c r="E54" s="11">
        <f>+E55+E56+E57+E58+E59+E60+E61+E62+E63</f>
        <v>35648079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1094337.92</v>
      </c>
      <c r="J54" s="11">
        <f t="shared" si="17"/>
        <v>238016.01</v>
      </c>
      <c r="K54" s="11">
        <f t="shared" si="17"/>
        <v>264471.95</v>
      </c>
      <c r="L54" s="11">
        <f t="shared" si="17"/>
        <v>0</v>
      </c>
      <c r="M54" s="11">
        <f t="shared" ref="M54:Q54" si="18">+M55+M56+M57+M58+M59+M60+M61+M62+M63</f>
        <v>1021430.24</v>
      </c>
      <c r="N54" s="11">
        <f t="shared" si="18"/>
        <v>4496061.99</v>
      </c>
      <c r="O54" s="11">
        <f t="shared" si="18"/>
        <v>450583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7564901.1099999994</v>
      </c>
    </row>
    <row r="55" spans="3:18" x14ac:dyDescent="0.25">
      <c r="C55" s="4" t="s">
        <v>44</v>
      </c>
      <c r="D55" s="12">
        <v>12155850</v>
      </c>
      <c r="E55" s="12">
        <v>14155850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>
        <v>14160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14160</v>
      </c>
    </row>
    <row r="56" spans="3:18" x14ac:dyDescent="0.25">
      <c r="C56" s="4" t="s">
        <v>45</v>
      </c>
      <c r="D56" s="12">
        <v>386960</v>
      </c>
      <c r="E56" s="12">
        <v>386960</v>
      </c>
      <c r="F56" s="18">
        <v>0</v>
      </c>
      <c r="G56" s="13">
        <v>0</v>
      </c>
      <c r="H56" s="13">
        <v>0</v>
      </c>
      <c r="I56" s="13">
        <v>0</v>
      </c>
      <c r="J56" s="12">
        <v>238016.01</v>
      </c>
      <c r="K56" s="12">
        <v>13991</v>
      </c>
      <c r="L56" s="12">
        <v>0</v>
      </c>
      <c r="M56" s="12">
        <v>0</v>
      </c>
      <c r="N56" s="12">
        <v>0</v>
      </c>
      <c r="O56" s="12">
        <v>450583</v>
      </c>
      <c r="P56" s="12">
        <v>0</v>
      </c>
      <c r="Q56" s="12">
        <v>0</v>
      </c>
      <c r="R56" s="12">
        <f t="shared" ref="R56:R63" si="20">+F56+G56+H56+I56+J56+K56+L56+M56+N56+O56+P56+Q56</f>
        <v>702590.01</v>
      </c>
    </row>
    <row r="57" spans="3:18" x14ac:dyDescent="0.25">
      <c r="C57" s="4" t="s">
        <v>46</v>
      </c>
      <c r="D57" s="12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50150</v>
      </c>
      <c r="O57" s="13">
        <v>0</v>
      </c>
      <c r="P57" s="12">
        <v>0</v>
      </c>
      <c r="Q57" s="13">
        <v>0</v>
      </c>
      <c r="R57" s="12">
        <f t="shared" si="20"/>
        <v>50150</v>
      </c>
    </row>
    <row r="58" spans="3:18" x14ac:dyDescent="0.25">
      <c r="C58" s="4" t="s">
        <v>47</v>
      </c>
      <c r="D58" s="12">
        <v>14000000</v>
      </c>
      <c r="E58" s="12">
        <v>14000000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6291947</v>
      </c>
      <c r="E59" s="12">
        <v>6291947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4322719.99</v>
      </c>
      <c r="O59" s="13">
        <v>0</v>
      </c>
      <c r="P59" s="12">
        <v>0</v>
      </c>
      <c r="Q59" s="13">
        <v>0</v>
      </c>
      <c r="R59" s="12">
        <f t="shared" si="20"/>
        <v>4322719.99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123192</v>
      </c>
      <c r="O62" s="13">
        <v>0</v>
      </c>
      <c r="P62" s="13">
        <v>0</v>
      </c>
      <c r="Q62" s="13">
        <v>0</v>
      </c>
      <c r="R62" s="13">
        <f t="shared" si="20"/>
        <v>123192</v>
      </c>
    </row>
    <row r="63" spans="3:18" x14ac:dyDescent="0.25">
      <c r="C63" s="4" t="s">
        <v>52</v>
      </c>
      <c r="D63" s="12">
        <v>813322</v>
      </c>
      <c r="E63" s="12">
        <v>813322</v>
      </c>
      <c r="F63" s="18">
        <v>0</v>
      </c>
      <c r="G63" s="13">
        <v>0</v>
      </c>
      <c r="H63" s="13">
        <v>0</v>
      </c>
      <c r="I63" s="12">
        <v>1094337.92</v>
      </c>
      <c r="J63" s="12">
        <v>0</v>
      </c>
      <c r="K63" s="12">
        <v>250480.95</v>
      </c>
      <c r="L63" s="12">
        <v>0</v>
      </c>
      <c r="M63" s="12">
        <v>1007270.24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2352089.11</v>
      </c>
    </row>
    <row r="64" spans="3:18" x14ac:dyDescent="0.25">
      <c r="C64" s="3" t="s">
        <v>53</v>
      </c>
      <c r="D64" s="11">
        <f>+D65+D66+D67+D68</f>
        <v>14128295</v>
      </c>
      <c r="E64" s="11">
        <f>+E65+E66+E67+E68</f>
        <v>26968678.600000001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864111.22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8502356.4199999999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9366467.6400000006</v>
      </c>
    </row>
    <row r="65" spans="3:18" x14ac:dyDescent="0.25">
      <c r="C65" s="4" t="s">
        <v>54</v>
      </c>
      <c r="D65" s="12">
        <v>14128295</v>
      </c>
      <c r="E65" s="12">
        <v>25216620.91</v>
      </c>
      <c r="F65" s="18">
        <v>0</v>
      </c>
      <c r="G65" s="13">
        <v>0</v>
      </c>
      <c r="H65" s="12">
        <v>864111.22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8502356.4199999999</v>
      </c>
      <c r="P65" s="12">
        <v>0</v>
      </c>
      <c r="Q65" s="12">
        <v>0</v>
      </c>
      <c r="R65" s="12">
        <f>+F65+G65+H65+I65+J65+K65+L65+M65+N65+O65+P65+Q65</f>
        <v>9366467.6400000006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1752057.69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892036398</v>
      </c>
      <c r="E76" s="15">
        <f>+E12+E18+E28+E38+E46+E54+E64+E69+E72</f>
        <v>1012799638.9</v>
      </c>
      <c r="F76" s="20">
        <f t="shared" ref="F76:L76" si="32">+F12+F18+F28+F38+F46+F54+F64+F69+F72</f>
        <v>1658044.27</v>
      </c>
      <c r="G76" s="15">
        <f t="shared" si="32"/>
        <v>69488920.840000004</v>
      </c>
      <c r="H76" s="15">
        <f t="shared" si="32"/>
        <v>40649232.690000005</v>
      </c>
      <c r="I76" s="15">
        <f t="shared" si="32"/>
        <v>40897620.620000005</v>
      </c>
      <c r="J76" s="15">
        <f t="shared" si="32"/>
        <v>67988742.280000016</v>
      </c>
      <c r="K76" s="15">
        <f t="shared" si="32"/>
        <v>41553280.259999998</v>
      </c>
      <c r="L76" s="15">
        <f t="shared" si="32"/>
        <v>44872591.230000004</v>
      </c>
      <c r="M76" s="15">
        <f t="shared" ref="M76:Q76" si="33">+M12+M18+M28+M38+M46+M54+M64+M69+M72</f>
        <v>48637482.880000003</v>
      </c>
      <c r="N76" s="15">
        <f t="shared" si="33"/>
        <v>57408745.390000001</v>
      </c>
      <c r="O76" s="15">
        <f t="shared" si="33"/>
        <v>53995569.729999997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467150230.19</v>
      </c>
    </row>
    <row r="77" spans="3:18" x14ac:dyDescent="0.25">
      <c r="C77" s="1" t="s">
        <v>66</v>
      </c>
      <c r="D77" s="22">
        <f t="shared" ref="D77:R77" si="35">+D78+D81+D84</f>
        <v>0</v>
      </c>
      <c r="E77" s="23">
        <f>+E78+E81+E84</f>
        <v>0</v>
      </c>
      <c r="F77" s="26">
        <f t="shared" si="35"/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 t="shared" ref="D78:R78" si="36">+D79+D80</f>
        <v>0</v>
      </c>
      <c r="E78" s="23">
        <f>+E79+E80</f>
        <v>0</v>
      </c>
      <c r="F78" s="23">
        <f t="shared" si="36"/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 t="shared" ref="D81:R81" si="37">+D82+D83</f>
        <v>0</v>
      </c>
      <c r="E81" s="23">
        <f>+E82+E83</f>
        <v>0</v>
      </c>
      <c r="F81" s="23">
        <f t="shared" si="37"/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 t="shared" ref="D84:R84" si="38">+D85</f>
        <v>0</v>
      </c>
      <c r="E84" s="23">
        <f>+E85</f>
        <v>0</v>
      </c>
      <c r="F84" s="23">
        <f t="shared" si="38"/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9" t="s">
        <v>99</v>
      </c>
      <c r="D86" s="27">
        <f t="shared" ref="D86:R86" si="39">+D76+D77</f>
        <v>892036398</v>
      </c>
      <c r="E86" s="35">
        <f>+E76+E77</f>
        <v>1012799638.9</v>
      </c>
      <c r="F86" s="28">
        <f t="shared" si="39"/>
        <v>1658044.27</v>
      </c>
      <c r="G86" s="28">
        <f t="shared" si="39"/>
        <v>69488920.840000004</v>
      </c>
      <c r="H86" s="28">
        <f t="shared" si="39"/>
        <v>40649232.690000005</v>
      </c>
      <c r="I86" s="28">
        <f t="shared" si="39"/>
        <v>40897620.620000005</v>
      </c>
      <c r="J86" s="28">
        <f t="shared" si="39"/>
        <v>67988742.280000016</v>
      </c>
      <c r="K86" s="28">
        <f t="shared" si="39"/>
        <v>41553280.259999998</v>
      </c>
      <c r="L86" s="28">
        <f t="shared" si="39"/>
        <v>44872591.230000004</v>
      </c>
      <c r="M86" s="28">
        <f t="shared" si="39"/>
        <v>48637482.880000003</v>
      </c>
      <c r="N86" s="28">
        <f t="shared" si="39"/>
        <v>57408745.390000001</v>
      </c>
      <c r="O86" s="28">
        <f t="shared" si="39"/>
        <v>53995569.729999997</v>
      </c>
      <c r="P86" s="28">
        <f t="shared" si="39"/>
        <v>0</v>
      </c>
      <c r="Q86" s="28">
        <f t="shared" si="39"/>
        <v>0</v>
      </c>
      <c r="R86" s="28">
        <f t="shared" si="39"/>
        <v>467150230.19</v>
      </c>
    </row>
    <row r="87" spans="3:18" x14ac:dyDescent="0.25">
      <c r="C87" s="4" t="s">
        <v>103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8" spans="3:4" x14ac:dyDescent="0.25">
      <c r="C98" s="30" t="s">
        <v>100</v>
      </c>
      <c r="D98" s="31"/>
    </row>
    <row r="99" spans="3:4" x14ac:dyDescent="0.25">
      <c r="C99" s="32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Elvidami</cp:lastModifiedBy>
  <cp:lastPrinted>2022-11-11T17:22:29Z</cp:lastPrinted>
  <dcterms:created xsi:type="dcterms:W3CDTF">2021-07-29T18:58:50Z</dcterms:created>
  <dcterms:modified xsi:type="dcterms:W3CDTF">2022-11-15T16:51:56Z</dcterms:modified>
</cp:coreProperties>
</file>